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7235" windowHeight="9270" activeTab="3"/>
  </bookViews>
  <sheets>
    <sheet name="Площадка фильтрующих материалов" sheetId="1" r:id="rId1"/>
    <sheet name="Котельная" sheetId="2" r:id="rId2"/>
    <sheet name="Насосная, слесарная мастерская" sheetId="3" r:id="rId3"/>
    <sheet name="Электролизная" sheetId="4" r:id="rId4"/>
  </sheets>
  <definedNames>
    <definedName name="_xlnm.Print_Area" localSheetId="0">'Площадка фильтрующих материалов'!$A$1:$H$43</definedName>
  </definedNames>
  <calcPr fullCalcOnLoad="1"/>
</workbook>
</file>

<file path=xl/sharedStrings.xml><?xml version="1.0" encoding="utf-8"?>
<sst xmlns="http://schemas.openxmlformats.org/spreadsheetml/2006/main" count="369" uniqueCount="86">
  <si>
    <t>Камеральные работы по земельному участку</t>
  </si>
  <si>
    <t>Полевые работы по земельному участку</t>
  </si>
  <si>
    <t>3.2.1-1</t>
  </si>
  <si>
    <t>Измерение высоты</t>
  </si>
  <si>
    <t>5-7</t>
  </si>
  <si>
    <t>Подшивка документов в инвентарное дело</t>
  </si>
  <si>
    <t>Оформление инвентарного дела</t>
  </si>
  <si>
    <t>8-1</t>
  </si>
  <si>
    <t>Составление сметы с указанием вида работ и стоимости</t>
  </si>
  <si>
    <t>8-2</t>
  </si>
  <si>
    <t>Изготовление копий поэтажных планов зданий</t>
  </si>
  <si>
    <t>9-1</t>
  </si>
  <si>
    <t>Изготовление копии технического паспорта</t>
  </si>
  <si>
    <t>9-17</t>
  </si>
  <si>
    <t>9</t>
  </si>
  <si>
    <t>11</t>
  </si>
  <si>
    <t>13</t>
  </si>
  <si>
    <t>Расчет стоимости обследования  объекта с целью  подготовки  документов,  необходимых  для осуществления  государственного  учета  с  выдачей  технического  паспорта</t>
  </si>
  <si>
    <t>Наименование объекта</t>
  </si>
  <si>
    <t>Заказчик</t>
  </si>
  <si>
    <t>ДЖКиСК</t>
  </si>
  <si>
    <t>Местонахождение:</t>
  </si>
  <si>
    <t>Город</t>
  </si>
  <si>
    <t>Югорск</t>
  </si>
  <si>
    <t>Улица</t>
  </si>
  <si>
    <t xml:space="preserve">Запрос  в  орган  кадастрового  учета </t>
  </si>
  <si>
    <t>фиксированная  стоимость</t>
  </si>
  <si>
    <t>-</t>
  </si>
  <si>
    <t>чел./час =429</t>
  </si>
  <si>
    <t>2.2.1-5</t>
  </si>
  <si>
    <t>5</t>
  </si>
  <si>
    <t>7</t>
  </si>
  <si>
    <t>Стоимость работ без НДС для юридических лиц</t>
  </si>
  <si>
    <t>Стоимость работ для юридических лиц с НДС</t>
  </si>
  <si>
    <t>к=1,67 сезонность</t>
  </si>
  <si>
    <t>№№ обозначения строк</t>
  </si>
  <si>
    <t>Виды работ</t>
  </si>
  <si>
    <t>Трудоемкость</t>
  </si>
  <si>
    <t>Объем работ</t>
  </si>
  <si>
    <t>Применяемые таблицы</t>
  </si>
  <si>
    <t>Формула расчета</t>
  </si>
  <si>
    <t>Примечание</t>
  </si>
  <si>
    <t>Итого</t>
  </si>
  <si>
    <t>Значение дополнительных коэф.</t>
  </si>
  <si>
    <t>2.2.1.1</t>
  </si>
  <si>
    <t>Первичная инвентаризация строения (полевые работы)</t>
  </si>
  <si>
    <t>Первичная инвентаризация строения (камеральные  работы)</t>
  </si>
  <si>
    <t>2.2.1.-17</t>
  </si>
  <si>
    <t>Заполнение технического плана, кол-во страниц</t>
  </si>
  <si>
    <t>5-9</t>
  </si>
  <si>
    <t>Изучение правоустанавливающих документов, шт.</t>
  </si>
  <si>
    <t>Определение инвентаризационной стоимости здания</t>
  </si>
  <si>
    <t>2.2.1.11</t>
  </si>
  <si>
    <t>2</t>
  </si>
  <si>
    <t>Расширение ВОС-15000м3/сут в г.Югорске,  2 этап  III пусковой  очереди  Площадка фильтрующих материалов</t>
  </si>
  <si>
    <t>Объемы проверил:         Главный специалист ОТН ДЖКиСК  ______________________________Л.Д. Зубарева</t>
  </si>
  <si>
    <t>ОБОСНОВАНИЕ ФОРМИРОВАНИЯ МАКСИМАЛЬНОЙ ЦЕНЫ КОНТРАКТА</t>
  </si>
  <si>
    <t>Стоимость работ определяется на основании приказа Госстроя России от 15.05.2002. №79 "Нормы времени на выполнение работ по государственному учету и технической инвентаризации объектов градостроительной деятельности"</t>
  </si>
  <si>
    <t xml:space="preserve">Расширение ВОС-15000м3/сут в г.Югорске,  2 этап  III пусковой  очереди  Котельная. </t>
  </si>
  <si>
    <t>Изготовление копии экспликации</t>
  </si>
  <si>
    <t>9-16</t>
  </si>
  <si>
    <t xml:space="preserve">Расширение ВОС-15000м3/сут в г.Югорске,  2 этап  III пусковой  очереди  Насосная,  слесарная  мастерская. </t>
  </si>
  <si>
    <t>Подготовительные работы</t>
  </si>
  <si>
    <t>7.2.1-2</t>
  </si>
  <si>
    <t>Отыскание инженерных сетей по внешним признакам</t>
  </si>
  <si>
    <t>7.2.1.-3</t>
  </si>
  <si>
    <t>Инвентаризация подземных сетей (полевые работы)</t>
  </si>
  <si>
    <t>7.2.1.-5</t>
  </si>
  <si>
    <t>4</t>
  </si>
  <si>
    <t>Выявление и обследование вводов сетей в здания</t>
  </si>
  <si>
    <t>7.2.1.-11</t>
  </si>
  <si>
    <t>Составление плана</t>
  </si>
  <si>
    <t>7.2.1.-12</t>
  </si>
  <si>
    <t>Определение инвентаризационной стоимости элементов   сетей</t>
  </si>
  <si>
    <t>7.2.1.-17</t>
  </si>
  <si>
    <t>6</t>
  </si>
  <si>
    <t>Счетно-вычислительные работы</t>
  </si>
  <si>
    <t>7.2.1.-18</t>
  </si>
  <si>
    <t>Заполнение технического плана</t>
  </si>
  <si>
    <t>7.2.1.-19</t>
  </si>
  <si>
    <t>Составление плане в масштабе 1:500 (камеральные работы)</t>
  </si>
  <si>
    <t xml:space="preserve"> </t>
  </si>
  <si>
    <t>Стоимость  работ без НДС</t>
  </si>
  <si>
    <t>Сумма НДС</t>
  </si>
  <si>
    <t>Стоимость  работ с НДС</t>
  </si>
  <si>
    <t xml:space="preserve">Расширение ВОС-15000м3/сут в г.Югорске,  2 этап  III пусковой  очереди  Электролизная. 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</si>
</sst>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.0"/>
  </numFmts>
  <fonts count="55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Helv"/>
      <family val="0"/>
    </font>
    <font>
      <i/>
      <sz val="10"/>
      <name val="Arial Narrow"/>
      <family val="2"/>
    </font>
    <font>
      <b/>
      <i/>
      <sz val="10"/>
      <name val="Arial"/>
      <family val="2"/>
    </font>
    <font>
      <b/>
      <i/>
      <sz val="12"/>
      <name val="Arial Narrow"/>
      <family val="2"/>
    </font>
    <font>
      <i/>
      <sz val="12"/>
      <name val="Arial Narrow"/>
      <family val="2"/>
    </font>
    <font>
      <b/>
      <i/>
      <sz val="12"/>
      <color indexed="10"/>
      <name val="Arial Narrow"/>
      <family val="2"/>
    </font>
    <font>
      <b/>
      <i/>
      <sz val="10"/>
      <name val="Arial Narrow"/>
      <family val="2"/>
    </font>
    <font>
      <sz val="9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NumberFormat="1" applyAlignment="1">
      <alignment/>
    </xf>
    <xf numFmtId="0" fontId="0" fillId="0" borderId="0" xfId="0" applyNumberFormat="1" applyBorder="1" applyAlignment="1">
      <alignment horizontal="center" vertical="center" wrapText="1"/>
    </xf>
    <xf numFmtId="0" fontId="0" fillId="0" borderId="0" xfId="0" applyNumberFormat="1" applyBorder="1" applyAlignment="1">
      <alignment wrapText="1"/>
    </xf>
    <xf numFmtId="49" fontId="0" fillId="0" borderId="0" xfId="0" applyNumberForma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2" fontId="3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/>
    </xf>
    <xf numFmtId="49" fontId="2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wrapText="1"/>
    </xf>
    <xf numFmtId="0" fontId="6" fillId="0" borderId="0" xfId="0" applyFont="1" applyAlignment="1">
      <alignment/>
    </xf>
    <xf numFmtId="49" fontId="6" fillId="0" borderId="0" xfId="0" applyNumberFormat="1" applyFont="1" applyAlignment="1">
      <alignment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49" fontId="8" fillId="0" borderId="11" xfId="0" applyNumberFormat="1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2" fontId="6" fillId="0" borderId="13" xfId="0" applyNumberFormat="1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 wrapText="1"/>
    </xf>
    <xf numFmtId="2" fontId="6" fillId="0" borderId="14" xfId="0" applyNumberFormat="1" applyFont="1" applyBorder="1" applyAlignment="1">
      <alignment horizontal="center" vertical="center" wrapText="1"/>
    </xf>
    <xf numFmtId="0" fontId="6" fillId="0" borderId="15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49" fontId="6" fillId="0" borderId="14" xfId="0" applyNumberFormat="1" applyFont="1" applyFill="1" applyBorder="1" applyAlignment="1">
      <alignment horizontal="center" vertical="center" wrapText="1"/>
    </xf>
    <xf numFmtId="2" fontId="6" fillId="0" borderId="15" xfId="0" applyNumberFormat="1" applyFont="1" applyBorder="1" applyAlignment="1">
      <alignment horizontal="center" vertical="center" wrapText="1"/>
    </xf>
    <xf numFmtId="0" fontId="9" fillId="0" borderId="16" xfId="0" applyNumberFormat="1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7" xfId="0" applyNumberFormat="1" applyFont="1" applyBorder="1" applyAlignment="1">
      <alignment horizontal="center" vertical="center" wrapText="1"/>
    </xf>
    <xf numFmtId="49" fontId="9" fillId="0" borderId="17" xfId="0" applyNumberFormat="1" applyFont="1" applyBorder="1" applyAlignment="1">
      <alignment horizontal="center" vertical="center" wrapText="1"/>
    </xf>
    <xf numFmtId="2" fontId="9" fillId="0" borderId="18" xfId="0" applyNumberFormat="1" applyFont="1" applyBorder="1" applyAlignment="1">
      <alignment horizontal="center" vertical="center" wrapText="1"/>
    </xf>
    <xf numFmtId="49" fontId="6" fillId="0" borderId="19" xfId="0" applyNumberFormat="1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20" xfId="0" applyNumberFormat="1" applyFont="1" applyBorder="1" applyAlignment="1">
      <alignment horizontal="center" vertical="center" wrapText="1"/>
    </xf>
    <xf numFmtId="49" fontId="9" fillId="0" borderId="20" xfId="0" applyNumberFormat="1" applyFont="1" applyBorder="1" applyAlignment="1">
      <alignment horizontal="center" vertical="center" wrapText="1"/>
    </xf>
    <xf numFmtId="2" fontId="9" fillId="0" borderId="21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center" vertical="center" wrapText="1"/>
    </xf>
    <xf numFmtId="49" fontId="9" fillId="0" borderId="0" xfId="0" applyNumberFormat="1" applyFont="1" applyBorder="1" applyAlignment="1">
      <alignment horizontal="center" vertical="center" wrapText="1"/>
    </xf>
    <xf numFmtId="2" fontId="6" fillId="0" borderId="0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 wrapText="1"/>
    </xf>
    <xf numFmtId="0" fontId="6" fillId="0" borderId="0" xfId="0" applyNumberFormat="1" applyFont="1" applyBorder="1" applyAlignment="1">
      <alignment vertical="center" wrapText="1"/>
    </xf>
    <xf numFmtId="0" fontId="6" fillId="0" borderId="0" xfId="0" applyFont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left"/>
    </xf>
    <xf numFmtId="0" fontId="13" fillId="0" borderId="0" xfId="0" applyFont="1" applyAlignment="1">
      <alignment/>
    </xf>
    <xf numFmtId="0" fontId="14" fillId="0" borderId="0" xfId="0" applyFont="1" applyAlignment="1">
      <alignment horizontal="right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left"/>
    </xf>
    <xf numFmtId="0" fontId="14" fillId="0" borderId="0" xfId="0" applyFont="1" applyAlignment="1">
      <alignment/>
    </xf>
    <xf numFmtId="0" fontId="13" fillId="0" borderId="0" xfId="0" applyFont="1" applyAlignment="1">
      <alignment horizontal="right"/>
    </xf>
    <xf numFmtId="0" fontId="13" fillId="0" borderId="0" xfId="0" applyFont="1" applyAlignment="1">
      <alignment horizontal="center"/>
    </xf>
    <xf numFmtId="0" fontId="16" fillId="0" borderId="0" xfId="0" applyFont="1" applyAlignment="1">
      <alignment/>
    </xf>
    <xf numFmtId="49" fontId="17" fillId="0" borderId="15" xfId="0" applyNumberFormat="1" applyFont="1" applyBorder="1" applyAlignment="1">
      <alignment horizontal="center" vertical="center" wrapText="1"/>
    </xf>
    <xf numFmtId="0" fontId="6" fillId="0" borderId="22" xfId="0" applyNumberFormat="1" applyFont="1" applyBorder="1" applyAlignment="1">
      <alignment horizontal="center" vertical="center" wrapText="1"/>
    </xf>
    <xf numFmtId="0" fontId="6" fillId="0" borderId="20" xfId="0" applyNumberFormat="1" applyFont="1" applyBorder="1" applyAlignment="1">
      <alignment horizontal="center" vertical="center" wrapText="1"/>
    </xf>
    <xf numFmtId="0" fontId="0" fillId="0" borderId="23" xfId="0" applyBorder="1" applyAlignment="1">
      <alignment/>
    </xf>
    <xf numFmtId="0" fontId="9" fillId="0" borderId="0" xfId="0" applyNumberFormat="1" applyFont="1" applyBorder="1" applyAlignment="1">
      <alignment vertical="center" wrapText="1"/>
    </xf>
    <xf numFmtId="0" fontId="2" fillId="0" borderId="0" xfId="0" applyFont="1" applyAlignment="1">
      <alignment horizontal="center"/>
    </xf>
    <xf numFmtId="0" fontId="9" fillId="0" borderId="0" xfId="0" applyFont="1" applyBorder="1" applyAlignment="1">
      <alignment horizontal="center" vertical="center" wrapText="1"/>
    </xf>
    <xf numFmtId="2" fontId="9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8" fillId="0" borderId="0" xfId="0" applyFont="1" applyAlignment="1">
      <alignment/>
    </xf>
    <xf numFmtId="0" fontId="7" fillId="0" borderId="0" xfId="0" applyFont="1" applyAlignment="1">
      <alignment horizontal="center"/>
    </xf>
    <xf numFmtId="0" fontId="9" fillId="0" borderId="14" xfId="0" applyNumberFormat="1" applyFont="1" applyBorder="1" applyAlignment="1">
      <alignment horizontal="center" vertical="center" wrapText="1"/>
    </xf>
    <xf numFmtId="49" fontId="17" fillId="0" borderId="14" xfId="0" applyNumberFormat="1" applyFont="1" applyBorder="1" applyAlignment="1">
      <alignment horizontal="center" vertical="center" wrapText="1"/>
    </xf>
    <xf numFmtId="2" fontId="9" fillId="0" borderId="24" xfId="0" applyNumberFormat="1" applyFont="1" applyBorder="1" applyAlignment="1">
      <alignment horizontal="center" vertical="center" wrapText="1"/>
    </xf>
    <xf numFmtId="0" fontId="0" fillId="0" borderId="20" xfId="0" applyBorder="1" applyAlignment="1">
      <alignment/>
    </xf>
    <xf numFmtId="0" fontId="6" fillId="0" borderId="25" xfId="0" applyNumberFormat="1" applyFont="1" applyBorder="1" applyAlignment="1">
      <alignment horizontal="center" vertical="center" wrapText="1"/>
    </xf>
    <xf numFmtId="2" fontId="0" fillId="0" borderId="0" xfId="0" applyNumberFormat="1" applyBorder="1" applyAlignment="1">
      <alignment wrapText="1"/>
    </xf>
    <xf numFmtId="0" fontId="0" fillId="0" borderId="0" xfId="0" applyBorder="1" applyAlignment="1">
      <alignment wrapText="1"/>
    </xf>
    <xf numFmtId="0" fontId="6" fillId="0" borderId="26" xfId="0" applyNumberFormat="1" applyFont="1" applyBorder="1" applyAlignment="1">
      <alignment horizontal="center" vertical="center" wrapText="1"/>
    </xf>
    <xf numFmtId="0" fontId="6" fillId="0" borderId="14" xfId="0" applyFont="1" applyBorder="1" applyAlignment="1">
      <alignment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49" fontId="6" fillId="0" borderId="15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6" fillId="0" borderId="0" xfId="0" applyFont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horizontal="center"/>
    </xf>
    <xf numFmtId="0" fontId="8" fillId="0" borderId="28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20" fillId="0" borderId="0" xfId="0" applyFont="1" applyAlignment="1">
      <alignment horizontal="center" wrapText="1"/>
    </xf>
    <xf numFmtId="0" fontId="6" fillId="0" borderId="0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8" fillId="0" borderId="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12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8" fillId="0" borderId="0" xfId="0" applyFont="1" applyAlignment="1">
      <alignment horizontal="center" wrapText="1"/>
    </xf>
    <xf numFmtId="49" fontId="9" fillId="0" borderId="30" xfId="0" applyNumberFormat="1" applyFont="1" applyFill="1" applyBorder="1" applyAlignment="1">
      <alignment horizontal="right" vertical="center" wrapText="1"/>
    </xf>
    <xf numFmtId="49" fontId="9" fillId="0" borderId="0" xfId="0" applyNumberFormat="1" applyFont="1" applyFill="1" applyBorder="1" applyAlignment="1">
      <alignment horizontal="right" vertical="center" wrapText="1"/>
    </xf>
    <xf numFmtId="0" fontId="18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4"/>
  <sheetViews>
    <sheetView view="pageBreakPreview" zoomScaleSheetLayoutView="100" zoomScalePageLayoutView="0" workbookViewId="0" topLeftCell="A1">
      <selection activeCell="B32" sqref="B32"/>
    </sheetView>
  </sheetViews>
  <sheetFormatPr defaultColWidth="9.00390625" defaultRowHeight="12.75"/>
  <cols>
    <col min="1" max="1" width="16.00390625" style="0" customWidth="1"/>
    <col min="2" max="2" width="47.875" style="0" customWidth="1"/>
    <col min="4" max="4" width="23.25390625" style="10" customWidth="1"/>
    <col min="5" max="5" width="18.625" style="0" customWidth="1"/>
    <col min="6" max="6" width="19.75390625" style="0" customWidth="1"/>
    <col min="7" max="7" width="16.875" style="0" customWidth="1"/>
    <col min="8" max="8" width="18.375" style="0" customWidth="1"/>
  </cols>
  <sheetData>
    <row r="1" spans="1:8" ht="15.75">
      <c r="A1" s="92" t="s">
        <v>56</v>
      </c>
      <c r="B1" s="93"/>
      <c r="C1" s="93"/>
      <c r="D1" s="93"/>
      <c r="E1" s="93"/>
      <c r="F1" s="93"/>
      <c r="G1" s="93"/>
      <c r="H1" s="93"/>
    </row>
    <row r="2" spans="1:8" ht="15.75">
      <c r="A2" s="70"/>
      <c r="B2" s="69"/>
      <c r="C2" s="69"/>
      <c r="D2" s="69"/>
      <c r="E2" s="69"/>
      <c r="F2" s="69"/>
      <c r="G2" s="69"/>
      <c r="H2" s="69"/>
    </row>
    <row r="3" spans="1:8" ht="12.75">
      <c r="A3" s="94" t="s">
        <v>57</v>
      </c>
      <c r="B3" s="94"/>
      <c r="C3" s="94"/>
      <c r="D3" s="94"/>
      <c r="E3" s="94"/>
      <c r="F3" s="94"/>
      <c r="G3" s="94"/>
      <c r="H3" s="94"/>
    </row>
    <row r="4" spans="1:8" ht="12.75">
      <c r="A4" s="94"/>
      <c r="B4" s="94"/>
      <c r="C4" s="94"/>
      <c r="D4" s="94"/>
      <c r="E4" s="94"/>
      <c r="F4" s="94"/>
      <c r="G4" s="94"/>
      <c r="H4" s="94"/>
    </row>
    <row r="5" spans="1:8" ht="12.75">
      <c r="A5" s="13"/>
      <c r="B5" s="13"/>
      <c r="C5" s="13"/>
      <c r="D5" s="14"/>
      <c r="E5" s="13"/>
      <c r="F5" s="13"/>
      <c r="G5" s="47"/>
      <c r="H5" s="47"/>
    </row>
    <row r="6" spans="1:8" s="48" customFormat="1" ht="38.25" customHeight="1">
      <c r="A6" s="98" t="s">
        <v>17</v>
      </c>
      <c r="B6" s="98"/>
      <c r="C6" s="98"/>
      <c r="D6" s="98"/>
      <c r="E6" s="98"/>
      <c r="F6" s="98"/>
      <c r="G6" s="98"/>
      <c r="H6" s="98"/>
    </row>
    <row r="7" spans="1:8" s="48" customFormat="1" ht="12.75">
      <c r="A7" s="13"/>
      <c r="B7" s="13"/>
      <c r="C7" s="13"/>
      <c r="D7" s="14"/>
      <c r="E7" s="13"/>
      <c r="F7" s="13"/>
      <c r="G7" s="13"/>
      <c r="H7" s="13"/>
    </row>
    <row r="8" spans="1:9" s="48" customFormat="1" ht="15.75">
      <c r="A8" s="49" t="s">
        <v>18</v>
      </c>
      <c r="B8" s="99" t="s">
        <v>54</v>
      </c>
      <c r="C8" s="99"/>
      <c r="D8" s="99"/>
      <c r="E8" s="99"/>
      <c r="F8" s="99"/>
      <c r="G8" s="99"/>
      <c r="H8" s="50"/>
      <c r="I8" s="50"/>
    </row>
    <row r="9" spans="1:9" s="48" customFormat="1" ht="23.25" customHeight="1">
      <c r="A9" s="49" t="s">
        <v>19</v>
      </c>
      <c r="B9" s="100" t="s">
        <v>20</v>
      </c>
      <c r="C9" s="100"/>
      <c r="D9" s="100"/>
      <c r="E9" s="100"/>
      <c r="F9" s="100"/>
      <c r="G9" s="100"/>
      <c r="H9" s="100"/>
      <c r="I9" s="100"/>
    </row>
    <row r="10" spans="1:9" s="48" customFormat="1" ht="15.75">
      <c r="A10" s="49" t="s">
        <v>21</v>
      </c>
      <c r="C10" s="52"/>
      <c r="D10" s="52"/>
      <c r="E10" s="52"/>
      <c r="F10" s="52"/>
      <c r="G10" s="52"/>
      <c r="H10" s="52"/>
      <c r="I10" s="52"/>
    </row>
    <row r="11" spans="1:9" s="48" customFormat="1" ht="15.75">
      <c r="A11" s="49" t="s">
        <v>22</v>
      </c>
      <c r="B11" s="51" t="s">
        <v>23</v>
      </c>
      <c r="D11" s="53"/>
      <c r="E11" s="96"/>
      <c r="F11" s="96"/>
      <c r="G11" s="54"/>
      <c r="H11" s="54"/>
      <c r="I11" s="54"/>
    </row>
    <row r="12" spans="1:12" s="48" customFormat="1" ht="15.75">
      <c r="A12" s="49" t="s">
        <v>24</v>
      </c>
      <c r="B12" s="55"/>
      <c r="C12" s="51"/>
      <c r="E12" s="56"/>
      <c r="F12" s="51"/>
      <c r="G12" s="57"/>
      <c r="H12" s="53"/>
      <c r="I12" s="58"/>
      <c r="J12" s="59"/>
      <c r="K12" s="88"/>
      <c r="L12" s="88"/>
    </row>
    <row r="13" spans="1:12" s="48" customFormat="1" ht="15.75">
      <c r="A13" s="49"/>
      <c r="B13" s="55"/>
      <c r="C13" s="51"/>
      <c r="E13" s="56"/>
      <c r="F13" s="51"/>
      <c r="G13" s="57"/>
      <c r="H13" s="53"/>
      <c r="I13" s="58"/>
      <c r="J13" s="59"/>
      <c r="K13" s="65"/>
      <c r="L13" s="65"/>
    </row>
    <row r="14" spans="1:8" ht="13.5" thickBot="1">
      <c r="A14" s="13"/>
      <c r="B14" s="13"/>
      <c r="C14" s="13"/>
      <c r="D14" s="14"/>
      <c r="E14" s="13"/>
      <c r="F14" s="13"/>
      <c r="G14" s="47"/>
      <c r="H14" s="47"/>
    </row>
    <row r="15" spans="1:18" ht="45.75" thickBot="1">
      <c r="A15" s="15" t="s">
        <v>35</v>
      </c>
      <c r="B15" s="16" t="s">
        <v>36</v>
      </c>
      <c r="C15" s="16" t="s">
        <v>38</v>
      </c>
      <c r="D15" s="17" t="s">
        <v>39</v>
      </c>
      <c r="E15" s="16" t="s">
        <v>40</v>
      </c>
      <c r="F15" s="16" t="s">
        <v>43</v>
      </c>
      <c r="G15" s="16" t="s">
        <v>37</v>
      </c>
      <c r="H15" s="18" t="s">
        <v>41</v>
      </c>
      <c r="I15" s="1"/>
      <c r="J15" s="1"/>
      <c r="K15" s="1"/>
      <c r="L15" s="1"/>
      <c r="M15" s="1"/>
      <c r="N15" s="1"/>
      <c r="O15" s="1"/>
      <c r="P15" s="1"/>
      <c r="Q15" s="1"/>
      <c r="R15" s="1"/>
    </row>
    <row r="16" spans="1:18" ht="15">
      <c r="A16" s="89"/>
      <c r="B16" s="90"/>
      <c r="C16" s="90"/>
      <c r="D16" s="90"/>
      <c r="E16" s="90"/>
      <c r="F16" s="90"/>
      <c r="G16" s="90"/>
      <c r="H16" s="91"/>
      <c r="I16" s="1"/>
      <c r="J16" s="1"/>
      <c r="K16" s="1"/>
      <c r="L16" s="1"/>
      <c r="M16" s="1"/>
      <c r="N16" s="1"/>
      <c r="O16" s="1"/>
      <c r="P16" s="1"/>
      <c r="Q16" s="1"/>
      <c r="R16" s="1"/>
    </row>
    <row r="17" spans="1:18" ht="27.75" customHeight="1">
      <c r="A17" s="19">
        <v>1</v>
      </c>
      <c r="B17" s="19" t="s">
        <v>45</v>
      </c>
      <c r="C17" s="19">
        <v>4.5</v>
      </c>
      <c r="D17" s="20" t="s">
        <v>44</v>
      </c>
      <c r="E17" s="19" t="s">
        <v>27</v>
      </c>
      <c r="F17" s="23">
        <v>1.67</v>
      </c>
      <c r="G17" s="21">
        <f>0.8*C17*1.3*1.67</f>
        <v>7.815600000000001</v>
      </c>
      <c r="H17" s="23" t="s">
        <v>34</v>
      </c>
      <c r="I17" s="45"/>
      <c r="J17" s="1"/>
      <c r="K17" s="1"/>
      <c r="L17" s="1"/>
      <c r="M17" s="1"/>
      <c r="N17" s="1"/>
      <c r="O17" s="1"/>
      <c r="P17" s="1"/>
      <c r="Q17" s="1"/>
      <c r="R17" s="1"/>
    </row>
    <row r="18" spans="1:18" ht="25.5" customHeight="1">
      <c r="A18" s="22" t="s">
        <v>53</v>
      </c>
      <c r="B18" s="19" t="s">
        <v>46</v>
      </c>
      <c r="C18" s="23">
        <v>4.5</v>
      </c>
      <c r="D18" s="22" t="s">
        <v>44</v>
      </c>
      <c r="E18" s="23" t="s">
        <v>27</v>
      </c>
      <c r="F18" s="23">
        <v>1.67</v>
      </c>
      <c r="G18" s="21">
        <f>0.24*C18*1.3*1.67</f>
        <v>2.3446800000000003</v>
      </c>
      <c r="H18" s="23"/>
      <c r="I18" s="45"/>
      <c r="J18" s="45"/>
      <c r="K18" s="1"/>
      <c r="L18" s="1"/>
      <c r="M18" s="1"/>
      <c r="N18" s="1"/>
      <c r="O18" s="1"/>
      <c r="P18" s="1"/>
      <c r="Q18" s="1"/>
      <c r="R18" s="1"/>
    </row>
    <row r="19" spans="1:18" ht="14.25" customHeight="1">
      <c r="A19" s="20" t="s">
        <v>30</v>
      </c>
      <c r="B19" s="23" t="s">
        <v>51</v>
      </c>
      <c r="C19" s="23">
        <v>1</v>
      </c>
      <c r="D19" s="22" t="s">
        <v>52</v>
      </c>
      <c r="E19" s="23" t="s">
        <v>27</v>
      </c>
      <c r="F19" s="23" t="s">
        <v>27</v>
      </c>
      <c r="G19" s="24">
        <v>2.7</v>
      </c>
      <c r="H19" s="23"/>
      <c r="I19" s="1"/>
      <c r="J19" s="45"/>
      <c r="K19" s="1"/>
      <c r="L19" s="1"/>
      <c r="M19" s="1"/>
      <c r="N19" s="1"/>
      <c r="O19" s="1"/>
      <c r="P19" s="1"/>
      <c r="Q19" s="1"/>
      <c r="R19" s="1"/>
    </row>
    <row r="20" spans="1:18" ht="15" customHeight="1">
      <c r="A20" s="19">
        <v>6</v>
      </c>
      <c r="B20" s="23" t="s">
        <v>48</v>
      </c>
      <c r="C20" s="23">
        <v>10</v>
      </c>
      <c r="D20" s="22" t="s">
        <v>47</v>
      </c>
      <c r="E20" s="23" t="s">
        <v>27</v>
      </c>
      <c r="F20" s="23" t="s">
        <v>27</v>
      </c>
      <c r="G20" s="24">
        <f>0.35*C20</f>
        <v>3.5</v>
      </c>
      <c r="H20" s="23"/>
      <c r="I20" s="1"/>
      <c r="J20" s="45"/>
      <c r="K20" s="1"/>
      <c r="L20" s="1"/>
      <c r="M20" s="1"/>
      <c r="N20" s="1"/>
      <c r="O20" s="1"/>
      <c r="P20" s="1"/>
      <c r="Q20" s="1"/>
      <c r="R20" s="1"/>
    </row>
    <row r="21" spans="1:18" ht="12.75">
      <c r="A21" s="22" t="s">
        <v>31</v>
      </c>
      <c r="B21" s="23" t="s">
        <v>50</v>
      </c>
      <c r="C21" s="25">
        <v>1</v>
      </c>
      <c r="D21" s="26" t="s">
        <v>49</v>
      </c>
      <c r="E21" s="23" t="s">
        <v>27</v>
      </c>
      <c r="F21" s="23" t="s">
        <v>27</v>
      </c>
      <c r="G21" s="25">
        <f>0.63*C21</f>
        <v>0.63</v>
      </c>
      <c r="H21" s="25"/>
      <c r="I21" s="1"/>
      <c r="J21" s="45"/>
      <c r="K21" s="1"/>
      <c r="L21" s="1"/>
      <c r="M21" s="1"/>
      <c r="N21" s="1"/>
      <c r="O21" s="1"/>
      <c r="P21" s="1"/>
      <c r="Q21" s="1"/>
      <c r="R21" s="1"/>
    </row>
    <row r="22" spans="1:18" ht="12.75">
      <c r="A22" s="19">
        <v>8</v>
      </c>
      <c r="B22" s="27" t="s">
        <v>0</v>
      </c>
      <c r="C22" s="25">
        <v>30</v>
      </c>
      <c r="D22" s="26" t="s">
        <v>2</v>
      </c>
      <c r="E22" s="23" t="s">
        <v>27</v>
      </c>
      <c r="F22" s="23" t="s">
        <v>27</v>
      </c>
      <c r="G22" s="25">
        <f>0.2*C22</f>
        <v>6</v>
      </c>
      <c r="H22" s="25"/>
      <c r="I22" s="1"/>
      <c r="J22" s="45"/>
      <c r="K22" s="1"/>
      <c r="L22" s="1"/>
      <c r="M22" s="1"/>
      <c r="N22" s="1"/>
      <c r="O22" s="1"/>
      <c r="P22" s="1"/>
      <c r="Q22" s="1"/>
      <c r="R22" s="1"/>
    </row>
    <row r="23" spans="1:18" ht="12.75">
      <c r="A23" s="22" t="s">
        <v>14</v>
      </c>
      <c r="B23" s="27" t="s">
        <v>1</v>
      </c>
      <c r="C23" s="25">
        <v>30</v>
      </c>
      <c r="D23" s="26" t="s">
        <v>2</v>
      </c>
      <c r="E23" s="23" t="s">
        <v>27</v>
      </c>
      <c r="F23" s="23">
        <v>1.67</v>
      </c>
      <c r="G23" s="25">
        <f>0.16*C23*1.67</f>
        <v>8.016</v>
      </c>
      <c r="H23" s="25"/>
      <c r="I23" s="45"/>
      <c r="J23" s="1"/>
      <c r="K23" s="1"/>
      <c r="L23" s="1"/>
      <c r="M23" s="1"/>
      <c r="N23" s="1"/>
      <c r="O23" s="1"/>
      <c r="P23" s="1"/>
      <c r="Q23" s="1"/>
      <c r="R23" s="1"/>
    </row>
    <row r="24" spans="1:18" ht="12.75">
      <c r="A24" s="19">
        <v>10</v>
      </c>
      <c r="B24" s="27" t="s">
        <v>3</v>
      </c>
      <c r="C24" s="25">
        <v>1</v>
      </c>
      <c r="D24" s="28" t="s">
        <v>29</v>
      </c>
      <c r="E24" s="23" t="s">
        <v>27</v>
      </c>
      <c r="F24" s="23" t="s">
        <v>27</v>
      </c>
      <c r="G24" s="25">
        <f>0.25*C24</f>
        <v>0.25</v>
      </c>
      <c r="H24" s="25"/>
      <c r="I24" s="45"/>
      <c r="J24" s="1"/>
      <c r="K24" s="1"/>
      <c r="L24" s="1"/>
      <c r="M24" s="1"/>
      <c r="N24" s="1"/>
      <c r="O24" s="1"/>
      <c r="P24" s="1"/>
      <c r="Q24" s="1"/>
      <c r="R24" s="1"/>
    </row>
    <row r="25" spans="1:18" ht="12.75">
      <c r="A25" s="22" t="s">
        <v>15</v>
      </c>
      <c r="B25" s="27" t="s">
        <v>5</v>
      </c>
      <c r="C25" s="25">
        <v>4</v>
      </c>
      <c r="D25" s="28" t="s">
        <v>4</v>
      </c>
      <c r="E25" s="23" t="s">
        <v>27</v>
      </c>
      <c r="F25" s="23" t="s">
        <v>27</v>
      </c>
      <c r="G25" s="25">
        <f>0.21*C25</f>
        <v>0.84</v>
      </c>
      <c r="H25" s="25"/>
      <c r="I25" s="1"/>
      <c r="J25" s="45"/>
      <c r="K25" s="1"/>
      <c r="L25" s="1"/>
      <c r="M25" s="1"/>
      <c r="N25" s="1"/>
      <c r="O25" s="1"/>
      <c r="P25" s="1"/>
      <c r="Q25" s="1"/>
      <c r="R25" s="1"/>
    </row>
    <row r="26" spans="1:18" ht="12.75">
      <c r="A26" s="19">
        <v>12</v>
      </c>
      <c r="B26" s="27" t="s">
        <v>6</v>
      </c>
      <c r="C26" s="25">
        <v>1</v>
      </c>
      <c r="D26" s="28" t="s">
        <v>7</v>
      </c>
      <c r="E26" s="23" t="s">
        <v>27</v>
      </c>
      <c r="F26" s="23" t="s">
        <v>27</v>
      </c>
      <c r="G26" s="25">
        <f>0.62*C26</f>
        <v>0.62</v>
      </c>
      <c r="H26" s="25"/>
      <c r="I26" s="1"/>
      <c r="J26" s="1"/>
      <c r="K26" s="1"/>
      <c r="L26" s="1"/>
      <c r="M26" s="1"/>
      <c r="N26" s="1"/>
      <c r="O26" s="1"/>
      <c r="P26" s="1"/>
      <c r="Q26" s="1"/>
      <c r="R26" s="1"/>
    </row>
    <row r="27" spans="1:18" ht="25.5">
      <c r="A27" s="22" t="s">
        <v>16</v>
      </c>
      <c r="B27" s="27" t="s">
        <v>8</v>
      </c>
      <c r="C27" s="25">
        <v>1</v>
      </c>
      <c r="D27" s="26" t="s">
        <v>9</v>
      </c>
      <c r="E27" s="23" t="s">
        <v>27</v>
      </c>
      <c r="F27" s="23" t="s">
        <v>27</v>
      </c>
      <c r="G27" s="25">
        <f>0.08*C27</f>
        <v>0.08</v>
      </c>
      <c r="H27" s="25"/>
      <c r="I27" s="1"/>
      <c r="J27" s="45"/>
      <c r="K27" s="1"/>
      <c r="L27" s="1"/>
      <c r="M27" s="1"/>
      <c r="N27" s="1"/>
      <c r="O27" s="1"/>
      <c r="P27" s="1"/>
      <c r="Q27" s="1"/>
      <c r="R27" s="1"/>
    </row>
    <row r="28" spans="1:18" ht="12.75">
      <c r="A28" s="19">
        <v>14</v>
      </c>
      <c r="B28" s="27" t="s">
        <v>10</v>
      </c>
      <c r="C28" s="25">
        <v>4.5</v>
      </c>
      <c r="D28" s="28" t="s">
        <v>11</v>
      </c>
      <c r="E28" s="23" t="s">
        <v>27</v>
      </c>
      <c r="F28" s="23" t="s">
        <v>27</v>
      </c>
      <c r="G28" s="25">
        <f>0.05*C28</f>
        <v>0.225</v>
      </c>
      <c r="H28" s="25"/>
      <c r="I28" s="1"/>
      <c r="J28" s="1"/>
      <c r="K28" s="1"/>
      <c r="L28" s="1"/>
      <c r="M28" s="1"/>
      <c r="N28" s="1"/>
      <c r="O28" s="1"/>
      <c r="P28" s="1"/>
      <c r="Q28" s="1"/>
      <c r="R28" s="1"/>
    </row>
    <row r="29" spans="1:18" ht="12.75">
      <c r="A29" s="19">
        <v>16</v>
      </c>
      <c r="B29" s="27" t="s">
        <v>12</v>
      </c>
      <c r="C29" s="25">
        <v>8</v>
      </c>
      <c r="D29" s="28" t="s">
        <v>13</v>
      </c>
      <c r="E29" s="23" t="s">
        <v>27</v>
      </c>
      <c r="F29" s="23" t="s">
        <v>27</v>
      </c>
      <c r="G29" s="25">
        <f>0.35*C29</f>
        <v>2.8</v>
      </c>
      <c r="H29" s="25"/>
      <c r="I29" s="1"/>
      <c r="J29" s="1"/>
      <c r="K29" s="1"/>
      <c r="L29" s="1"/>
      <c r="M29" s="1"/>
      <c r="N29" s="1"/>
      <c r="O29" s="1"/>
      <c r="P29" s="1"/>
      <c r="Q29" s="1"/>
      <c r="R29" s="1"/>
    </row>
    <row r="30" spans="1:18" ht="12.75">
      <c r="A30" s="19"/>
      <c r="B30" s="23"/>
      <c r="C30" s="25"/>
      <c r="D30" s="26"/>
      <c r="E30" s="25"/>
      <c r="F30" s="25"/>
      <c r="G30" s="25"/>
      <c r="H30" s="25"/>
      <c r="I30" s="1"/>
      <c r="J30" s="1"/>
      <c r="K30" s="1"/>
      <c r="L30" s="1"/>
      <c r="M30" s="1"/>
      <c r="N30" s="1"/>
      <c r="O30" s="1"/>
      <c r="P30" s="1"/>
      <c r="Q30" s="1"/>
      <c r="R30" s="1"/>
    </row>
    <row r="31" spans="1:18" ht="12.75">
      <c r="A31" s="19"/>
      <c r="B31" s="23" t="s">
        <v>42</v>
      </c>
      <c r="C31" s="25"/>
      <c r="D31" s="26"/>
      <c r="E31" s="25"/>
      <c r="F31" s="25"/>
      <c r="G31" s="29">
        <f>SUM(G17:G30)</f>
        <v>35.821279999999994</v>
      </c>
      <c r="H31" s="25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1:18" ht="12.75">
      <c r="A32" s="19"/>
      <c r="B32" s="23"/>
      <c r="C32" s="25"/>
      <c r="D32" s="26"/>
      <c r="E32" s="25"/>
      <c r="F32" s="25"/>
      <c r="G32" s="25"/>
      <c r="H32" s="25"/>
      <c r="I32" s="1"/>
      <c r="J32" s="1"/>
      <c r="K32" s="1"/>
      <c r="L32" s="1"/>
      <c r="M32" s="1"/>
      <c r="N32" s="1"/>
      <c r="O32" s="1"/>
      <c r="P32" s="1"/>
      <c r="Q32" s="1"/>
      <c r="R32" s="1"/>
    </row>
    <row r="33" spans="1:18" ht="34.5" customHeight="1">
      <c r="A33" s="19"/>
      <c r="B33" s="27" t="s">
        <v>25</v>
      </c>
      <c r="C33" s="25"/>
      <c r="D33" s="60" t="s">
        <v>26</v>
      </c>
      <c r="E33" s="25"/>
      <c r="F33" s="25"/>
      <c r="G33" s="25">
        <v>847.46</v>
      </c>
      <c r="H33" s="25"/>
      <c r="I33" s="1"/>
      <c r="J33" s="1"/>
      <c r="K33" s="1"/>
      <c r="L33" s="1"/>
      <c r="M33" s="1"/>
      <c r="N33" s="1"/>
      <c r="O33" s="1"/>
      <c r="P33" s="1"/>
      <c r="Q33" s="1"/>
      <c r="R33" s="1"/>
    </row>
    <row r="34" spans="1:18" ht="13.5" thickBot="1">
      <c r="A34" s="25"/>
      <c r="B34" s="19" t="s">
        <v>32</v>
      </c>
      <c r="C34" s="25"/>
      <c r="D34" s="26"/>
      <c r="E34" s="25"/>
      <c r="F34" s="25"/>
      <c r="G34" s="29">
        <f>G31*429+G33</f>
        <v>16214.789119999998</v>
      </c>
      <c r="H34" s="62" t="s">
        <v>28</v>
      </c>
      <c r="I34" s="1"/>
      <c r="J34" s="1"/>
      <c r="K34" s="1"/>
      <c r="L34" s="1"/>
      <c r="M34" s="1"/>
      <c r="N34" s="1"/>
      <c r="O34" s="1"/>
      <c r="P34" s="1"/>
      <c r="Q34" s="1"/>
      <c r="R34" s="1"/>
    </row>
    <row r="35" spans="1:18" ht="12.75">
      <c r="A35" s="30"/>
      <c r="B35" s="31"/>
      <c r="C35" s="32"/>
      <c r="D35" s="33"/>
      <c r="E35" s="32"/>
      <c r="F35" s="32"/>
      <c r="G35" s="34"/>
      <c r="H35" s="61"/>
      <c r="I35" s="1"/>
      <c r="J35" s="1"/>
      <c r="K35" s="1"/>
      <c r="L35" s="1"/>
      <c r="M35" s="1"/>
      <c r="N35" s="1"/>
      <c r="O35" s="1"/>
      <c r="P35" s="1"/>
      <c r="Q35" s="1"/>
      <c r="R35" s="1"/>
    </row>
    <row r="36" spans="1:18" ht="13.5" thickBot="1">
      <c r="A36" s="35"/>
      <c r="B36" s="36" t="s">
        <v>33</v>
      </c>
      <c r="C36" s="37"/>
      <c r="D36" s="38"/>
      <c r="E36" s="37"/>
      <c r="F36" s="37"/>
      <c r="G36" s="39">
        <f>G34*1.18</f>
        <v>19133.451161599995</v>
      </c>
      <c r="H36" s="63"/>
      <c r="I36" s="1"/>
      <c r="J36" s="1"/>
      <c r="K36" s="1"/>
      <c r="L36" s="1"/>
      <c r="M36" s="1"/>
      <c r="N36" s="1"/>
      <c r="O36" s="1"/>
      <c r="P36" s="1"/>
      <c r="Q36" s="1"/>
      <c r="R36" s="1"/>
    </row>
    <row r="37" spans="1:18" ht="12.75">
      <c r="A37" s="40"/>
      <c r="B37" s="66"/>
      <c r="C37" s="42"/>
      <c r="D37" s="43"/>
      <c r="E37" s="42"/>
      <c r="F37" s="42"/>
      <c r="G37" s="67"/>
      <c r="H37" s="68"/>
      <c r="I37" s="1"/>
      <c r="J37" s="1"/>
      <c r="K37" s="1"/>
      <c r="L37" s="1"/>
      <c r="M37" s="1"/>
      <c r="N37" s="1"/>
      <c r="O37" s="1"/>
      <c r="P37" s="1"/>
      <c r="Q37" s="1"/>
      <c r="R37" s="1"/>
    </row>
    <row r="38" spans="1:18" ht="12.75">
      <c r="A38" s="40"/>
      <c r="B38" s="66"/>
      <c r="C38" s="42"/>
      <c r="D38" s="43"/>
      <c r="E38" s="42"/>
      <c r="F38" s="42"/>
      <c r="G38" s="67"/>
      <c r="H38" s="68"/>
      <c r="I38" s="1"/>
      <c r="J38" s="1"/>
      <c r="K38" s="1"/>
      <c r="L38" s="1"/>
      <c r="M38" s="1"/>
      <c r="N38" s="1"/>
      <c r="O38" s="1"/>
      <c r="P38" s="1"/>
      <c r="Q38" s="1"/>
      <c r="R38" s="1"/>
    </row>
    <row r="39" spans="1:18" ht="12.75">
      <c r="A39" s="40"/>
      <c r="B39" s="41"/>
      <c r="C39" s="41"/>
      <c r="D39" s="40"/>
      <c r="E39" s="41"/>
      <c r="F39" s="41"/>
      <c r="G39" s="41"/>
      <c r="H39" s="41"/>
      <c r="I39" s="1"/>
      <c r="J39" s="1"/>
      <c r="K39" s="1"/>
      <c r="L39" s="1"/>
      <c r="M39" s="1"/>
      <c r="N39" s="1"/>
      <c r="O39" s="1"/>
      <c r="P39" s="1"/>
      <c r="Q39" s="1"/>
      <c r="R39" s="1"/>
    </row>
    <row r="40" spans="1:18" ht="15.75">
      <c r="A40" s="41"/>
      <c r="B40" s="97" t="s">
        <v>55</v>
      </c>
      <c r="C40" s="97"/>
      <c r="D40" s="97"/>
      <c r="E40" s="97"/>
      <c r="F40" s="97"/>
      <c r="G40" s="97"/>
      <c r="H40" s="41"/>
      <c r="I40" s="1"/>
      <c r="J40" s="1"/>
      <c r="K40" s="1"/>
      <c r="L40" s="1"/>
      <c r="M40" s="1"/>
      <c r="N40" s="1"/>
      <c r="O40" s="1"/>
      <c r="P40" s="1"/>
      <c r="Q40" s="1"/>
      <c r="R40" s="1"/>
    </row>
    <row r="41" spans="1:18" ht="25.5" customHeight="1">
      <c r="A41" s="41"/>
      <c r="B41" s="95"/>
      <c r="C41" s="95"/>
      <c r="D41" s="46"/>
      <c r="E41" s="46"/>
      <c r="F41" s="46"/>
      <c r="G41" s="64"/>
      <c r="H41" s="41"/>
      <c r="I41" s="1"/>
      <c r="J41" s="1"/>
      <c r="K41" s="1"/>
      <c r="L41" s="1"/>
      <c r="M41" s="1"/>
      <c r="N41" s="1"/>
      <c r="O41" s="1"/>
      <c r="P41" s="1"/>
      <c r="Q41" s="1"/>
      <c r="R41" s="1"/>
    </row>
    <row r="42" spans="1:18" ht="12.75">
      <c r="A42" s="41"/>
      <c r="B42" s="41"/>
      <c r="C42" s="41"/>
      <c r="D42" s="40"/>
      <c r="E42" s="41"/>
      <c r="F42" s="41"/>
      <c r="G42" s="41"/>
      <c r="H42" s="41"/>
      <c r="I42" s="1"/>
      <c r="J42" s="1"/>
      <c r="K42" s="1"/>
      <c r="L42" s="1"/>
      <c r="M42" s="1"/>
      <c r="N42" s="1"/>
      <c r="O42" s="1"/>
      <c r="P42" s="1"/>
      <c r="Q42" s="1"/>
      <c r="R42" s="1"/>
    </row>
    <row r="43" spans="1:18" ht="12.75">
      <c r="A43" s="41"/>
      <c r="B43" s="41"/>
      <c r="C43" s="41"/>
      <c r="D43" s="40"/>
      <c r="E43" s="41"/>
      <c r="F43" s="41"/>
      <c r="G43" s="41"/>
      <c r="H43" s="42"/>
      <c r="I43" s="1"/>
      <c r="J43" s="1"/>
      <c r="K43" s="1"/>
      <c r="L43" s="1"/>
      <c r="M43" s="1"/>
      <c r="N43" s="1"/>
      <c r="O43" s="1"/>
      <c r="P43" s="1"/>
      <c r="Q43" s="1"/>
      <c r="R43" s="1"/>
    </row>
    <row r="44" spans="1:18" ht="12.75">
      <c r="A44" s="41"/>
      <c r="B44" s="41"/>
      <c r="C44" s="41"/>
      <c r="D44" s="40"/>
      <c r="E44" s="41"/>
      <c r="F44" s="41"/>
      <c r="G44" s="44"/>
      <c r="H44" s="41"/>
      <c r="I44" s="1"/>
      <c r="J44" s="1"/>
      <c r="K44" s="1"/>
      <c r="L44" s="1"/>
      <c r="M44" s="1"/>
      <c r="N44" s="1"/>
      <c r="O44" s="1"/>
      <c r="P44" s="1"/>
      <c r="Q44" s="1"/>
      <c r="R44" s="1"/>
    </row>
    <row r="45" spans="1:18" ht="12.75">
      <c r="A45" s="41"/>
      <c r="B45" s="41"/>
      <c r="C45" s="41"/>
      <c r="D45" s="40"/>
      <c r="E45" s="41"/>
      <c r="F45" s="41"/>
      <c r="G45" s="41"/>
      <c r="H45" s="41"/>
      <c r="I45" s="1"/>
      <c r="J45" s="1"/>
      <c r="K45" s="1"/>
      <c r="L45" s="1"/>
      <c r="M45" s="1"/>
      <c r="N45" s="1"/>
      <c r="O45" s="1"/>
      <c r="P45" s="1"/>
      <c r="Q45" s="1"/>
      <c r="R45" s="1"/>
    </row>
    <row r="46" spans="1:18" ht="12.75">
      <c r="A46" s="42"/>
      <c r="B46" s="42"/>
      <c r="C46" s="42"/>
      <c r="D46" s="43"/>
      <c r="E46" s="42"/>
      <c r="F46" s="42"/>
      <c r="G46" s="42"/>
      <c r="H46" s="42"/>
      <c r="I46" s="1"/>
      <c r="J46" s="1"/>
      <c r="K46" s="1"/>
      <c r="L46" s="1"/>
      <c r="M46" s="1"/>
      <c r="N46" s="1"/>
      <c r="O46" s="1"/>
      <c r="P46" s="1"/>
      <c r="Q46" s="1"/>
      <c r="R46" s="1"/>
    </row>
    <row r="47" spans="1:18" ht="12.75">
      <c r="A47" s="41"/>
      <c r="B47" s="41"/>
      <c r="C47" s="41"/>
      <c r="D47" s="40"/>
      <c r="E47" s="41"/>
      <c r="F47" s="41"/>
      <c r="G47" s="41"/>
      <c r="H47" s="41"/>
      <c r="I47" s="1"/>
      <c r="J47" s="1"/>
      <c r="K47" s="1"/>
      <c r="L47" s="1"/>
      <c r="M47" s="1"/>
      <c r="N47" s="1"/>
      <c r="O47" s="1"/>
      <c r="P47" s="1"/>
      <c r="Q47" s="1"/>
      <c r="R47" s="1"/>
    </row>
    <row r="48" spans="1:18" ht="12.75">
      <c r="A48" s="3"/>
      <c r="B48" s="3"/>
      <c r="C48" s="3"/>
      <c r="D48" s="5"/>
      <c r="E48" s="3"/>
      <c r="F48" s="3"/>
      <c r="G48" s="3"/>
      <c r="H48" s="3"/>
      <c r="I48" s="1"/>
      <c r="J48" s="1"/>
      <c r="K48" s="1"/>
      <c r="L48" s="1"/>
      <c r="M48" s="1"/>
      <c r="N48" s="1"/>
      <c r="O48" s="1"/>
      <c r="P48" s="1"/>
      <c r="Q48" s="1"/>
      <c r="R48" s="1"/>
    </row>
    <row r="49" spans="1:18" ht="12.75">
      <c r="A49" s="6"/>
      <c r="B49" s="6"/>
      <c r="C49" s="6"/>
      <c r="D49" s="11"/>
      <c r="E49" s="6"/>
      <c r="F49" s="6"/>
      <c r="G49" s="6"/>
      <c r="H49" s="6"/>
      <c r="I49" s="1"/>
      <c r="J49" s="1"/>
      <c r="K49" s="1"/>
      <c r="L49" s="1"/>
      <c r="M49" s="1"/>
      <c r="N49" s="1"/>
      <c r="O49" s="1"/>
      <c r="P49" s="1"/>
      <c r="Q49" s="1"/>
      <c r="R49" s="1"/>
    </row>
    <row r="50" spans="1:18" ht="12.75">
      <c r="A50" s="3"/>
      <c r="B50" s="3"/>
      <c r="C50" s="3"/>
      <c r="D50" s="5"/>
      <c r="E50" s="3"/>
      <c r="F50" s="3"/>
      <c r="G50" s="3"/>
      <c r="H50" s="3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ht="12.75">
      <c r="A51" s="3"/>
      <c r="B51" s="3"/>
      <c r="C51" s="3"/>
      <c r="D51" s="5"/>
      <c r="E51" s="3"/>
      <c r="F51" s="3"/>
      <c r="G51" s="3"/>
      <c r="H51" s="3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ht="15">
      <c r="A52" s="7"/>
      <c r="B52" s="7"/>
      <c r="C52" s="7"/>
      <c r="D52" s="9"/>
      <c r="E52" s="7"/>
      <c r="F52" s="7"/>
      <c r="G52" s="8"/>
      <c r="H52" s="7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ht="12.75">
      <c r="A53" s="3"/>
      <c r="B53" s="3"/>
      <c r="C53" s="3"/>
      <c r="D53" s="5"/>
      <c r="E53" s="3"/>
      <c r="F53" s="3"/>
      <c r="G53" s="3"/>
      <c r="H53" s="3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ht="12.75">
      <c r="A54" s="3"/>
      <c r="B54" s="3"/>
      <c r="C54" s="3"/>
      <c r="D54" s="5"/>
      <c r="E54" s="3"/>
      <c r="F54" s="3"/>
      <c r="G54" s="3"/>
      <c r="H54" s="3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ht="12.75">
      <c r="A55" s="3"/>
      <c r="B55" s="3"/>
      <c r="C55" s="3"/>
      <c r="D55" s="5"/>
      <c r="E55" s="3"/>
      <c r="F55" s="3"/>
      <c r="G55" s="3"/>
      <c r="H55" s="3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ht="12.75">
      <c r="A56" s="3"/>
      <c r="B56" s="3"/>
      <c r="C56" s="3"/>
      <c r="D56" s="5"/>
      <c r="E56" s="3"/>
      <c r="F56" s="3"/>
      <c r="G56" s="3"/>
      <c r="H56" s="3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ht="12.75">
      <c r="A57" s="3"/>
      <c r="B57" s="3"/>
      <c r="C57" s="3"/>
      <c r="D57" s="5"/>
      <c r="E57" s="3"/>
      <c r="F57" s="3"/>
      <c r="G57" s="3"/>
      <c r="H57" s="3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ht="12.75">
      <c r="A58" s="3"/>
      <c r="B58" s="3"/>
      <c r="C58" s="3"/>
      <c r="D58" s="5"/>
      <c r="E58" s="3"/>
      <c r="F58" s="3"/>
      <c r="G58" s="3"/>
      <c r="H58" s="3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ht="12.75">
      <c r="A59" s="3"/>
      <c r="B59" s="3"/>
      <c r="C59" s="3"/>
      <c r="D59" s="5"/>
      <c r="E59" s="3"/>
      <c r="F59" s="3"/>
      <c r="G59" s="3"/>
      <c r="H59" s="3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ht="12.75">
      <c r="A60" s="3"/>
      <c r="B60" s="3"/>
      <c r="C60" s="3"/>
      <c r="D60" s="5"/>
      <c r="E60" s="3"/>
      <c r="F60" s="3"/>
      <c r="G60" s="3"/>
      <c r="H60" s="3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ht="12.75">
      <c r="A61" s="3"/>
      <c r="B61" s="3"/>
      <c r="C61" s="3"/>
      <c r="D61" s="5"/>
      <c r="E61" s="3"/>
      <c r="F61" s="3"/>
      <c r="G61" s="3"/>
      <c r="H61" s="3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ht="12.75">
      <c r="A62" s="3"/>
      <c r="B62" s="3"/>
      <c r="C62" s="3"/>
      <c r="D62" s="5"/>
      <c r="E62" s="3"/>
      <c r="F62" s="3"/>
      <c r="G62" s="3"/>
      <c r="H62" s="3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ht="12.75">
      <c r="A63" s="3"/>
      <c r="B63" s="3"/>
      <c r="C63" s="3"/>
      <c r="D63" s="5"/>
      <c r="E63" s="3"/>
      <c r="F63" s="3"/>
      <c r="G63" s="3"/>
      <c r="H63" s="3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ht="12.75">
      <c r="A64" s="3"/>
      <c r="B64" s="3"/>
      <c r="C64" s="3"/>
      <c r="D64" s="5"/>
      <c r="E64" s="3"/>
      <c r="F64" s="3"/>
      <c r="G64" s="3"/>
      <c r="H64" s="3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ht="12.75">
      <c r="A65" s="3"/>
      <c r="B65" s="3"/>
      <c r="C65" s="3"/>
      <c r="D65" s="5"/>
      <c r="E65" s="3"/>
      <c r="F65" s="3"/>
      <c r="G65" s="3"/>
      <c r="H65" s="3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ht="12.75">
      <c r="A66" s="3"/>
      <c r="B66" s="3"/>
      <c r="C66" s="3"/>
      <c r="D66" s="5"/>
      <c r="E66" s="3"/>
      <c r="F66" s="3"/>
      <c r="G66" s="3"/>
      <c r="H66" s="3"/>
      <c r="I66" s="1"/>
      <c r="J66" s="1"/>
      <c r="K66" s="1"/>
      <c r="L66" s="1"/>
      <c r="M66" s="1"/>
      <c r="N66" s="1"/>
      <c r="O66" s="1"/>
      <c r="P66" s="1"/>
      <c r="Q66" s="1"/>
      <c r="R66" s="1"/>
    </row>
    <row r="67" spans="1:18" ht="12.75">
      <c r="A67" s="3"/>
      <c r="B67" s="3"/>
      <c r="C67" s="3"/>
      <c r="D67" s="5"/>
      <c r="E67" s="3"/>
      <c r="F67" s="3"/>
      <c r="G67" s="3"/>
      <c r="H67" s="3"/>
      <c r="I67" s="1"/>
      <c r="J67" s="1"/>
      <c r="K67" s="1"/>
      <c r="L67" s="1"/>
      <c r="M67" s="1"/>
      <c r="N67" s="1"/>
      <c r="O67" s="1"/>
      <c r="P67" s="1"/>
      <c r="Q67" s="1"/>
      <c r="R67" s="1"/>
    </row>
    <row r="68" spans="1:18" ht="12.75">
      <c r="A68" s="3"/>
      <c r="B68" s="3"/>
      <c r="C68" s="3"/>
      <c r="D68" s="5"/>
      <c r="E68" s="3"/>
      <c r="F68" s="3"/>
      <c r="G68" s="3"/>
      <c r="H68" s="3"/>
      <c r="I68" s="1"/>
      <c r="J68" s="1"/>
      <c r="K68" s="1"/>
      <c r="L68" s="1"/>
      <c r="M68" s="1"/>
      <c r="N68" s="1"/>
      <c r="O68" s="1"/>
      <c r="P68" s="1"/>
      <c r="Q68" s="1"/>
      <c r="R68" s="1"/>
    </row>
    <row r="69" spans="1:18" ht="12.75">
      <c r="A69" s="4"/>
      <c r="B69" s="4"/>
      <c r="C69" s="4"/>
      <c r="D69" s="12"/>
      <c r="E69" s="4"/>
      <c r="F69" s="4"/>
      <c r="G69" s="4"/>
      <c r="H69" s="3"/>
      <c r="I69" s="1"/>
      <c r="J69" s="1"/>
      <c r="K69" s="1"/>
      <c r="L69" s="1"/>
      <c r="M69" s="1"/>
      <c r="N69" s="1"/>
      <c r="O69" s="1"/>
      <c r="P69" s="1"/>
      <c r="Q69" s="1"/>
      <c r="R69" s="1"/>
    </row>
    <row r="70" spans="1:8" ht="12.75">
      <c r="A70" s="2"/>
      <c r="B70" s="2"/>
      <c r="C70" s="2"/>
      <c r="E70" s="2"/>
      <c r="F70" s="2"/>
      <c r="G70" s="2"/>
      <c r="H70" s="2"/>
    </row>
    <row r="71" spans="1:8" ht="12.75">
      <c r="A71" s="2"/>
      <c r="B71" s="2"/>
      <c r="C71" s="2"/>
      <c r="E71" s="2"/>
      <c r="F71" s="2"/>
      <c r="G71" s="2"/>
      <c r="H71" s="2"/>
    </row>
    <row r="72" spans="1:8" ht="12.75">
      <c r="A72" s="2"/>
      <c r="B72" s="2"/>
      <c r="C72" s="2"/>
      <c r="E72" s="2"/>
      <c r="F72" s="2"/>
      <c r="G72" s="2"/>
      <c r="H72" s="2"/>
    </row>
    <row r="73" spans="1:8" ht="12.75">
      <c r="A73" s="2"/>
      <c r="B73" s="2"/>
      <c r="C73" s="2"/>
      <c r="E73" s="2"/>
      <c r="F73" s="2"/>
      <c r="G73" s="2"/>
      <c r="H73" s="2"/>
    </row>
    <row r="74" spans="1:8" ht="12.75">
      <c r="A74" s="2"/>
      <c r="B74" s="2"/>
      <c r="C74" s="2"/>
      <c r="E74" s="2"/>
      <c r="F74" s="2"/>
      <c r="G74" s="2"/>
      <c r="H74" s="2"/>
    </row>
  </sheetData>
  <sheetProtection/>
  <mergeCells count="10">
    <mergeCell ref="K12:L12"/>
    <mergeCell ref="A16:H16"/>
    <mergeCell ref="A1:H1"/>
    <mergeCell ref="A3:H4"/>
    <mergeCell ref="B41:C41"/>
    <mergeCell ref="E11:F11"/>
    <mergeCell ref="B40:G40"/>
    <mergeCell ref="A6:H6"/>
    <mergeCell ref="B8:G8"/>
    <mergeCell ref="B9:I9"/>
  </mergeCells>
  <printOptions/>
  <pageMargins left="0.7480314960629921" right="0.35433070866141736" top="0.3937007874015748" bottom="0.3937007874015748" header="0.5118110236220472" footer="0.31496062992125984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72"/>
  <sheetViews>
    <sheetView zoomScalePageLayoutView="0" workbookViewId="0" topLeftCell="A1">
      <selection activeCell="J19" sqref="J19"/>
    </sheetView>
  </sheetViews>
  <sheetFormatPr defaultColWidth="9.00390625" defaultRowHeight="12.75"/>
  <cols>
    <col min="1" max="1" width="5.875" style="0" customWidth="1"/>
    <col min="2" max="2" width="46.125" style="0" customWidth="1"/>
    <col min="4" max="4" width="13.875" style="10" customWidth="1"/>
    <col min="5" max="5" width="15.25390625" style="0" customWidth="1"/>
    <col min="6" max="6" width="15.375" style="0" customWidth="1"/>
    <col min="7" max="7" width="13.375" style="0" customWidth="1"/>
    <col min="8" max="8" width="14.375" style="0" customWidth="1"/>
  </cols>
  <sheetData>
    <row r="1" spans="1:8" ht="32.25" customHeight="1">
      <c r="A1" s="101" t="s">
        <v>57</v>
      </c>
      <c r="B1" s="101"/>
      <c r="C1" s="101"/>
      <c r="D1" s="101"/>
      <c r="E1" s="101"/>
      <c r="F1" s="101"/>
      <c r="G1" s="101"/>
      <c r="H1" s="101"/>
    </row>
    <row r="2" spans="1:8" ht="15.75">
      <c r="A2" s="71"/>
      <c r="B2" s="13"/>
      <c r="C2" s="13"/>
      <c r="D2" s="14"/>
      <c r="E2" s="13"/>
      <c r="F2" s="13"/>
      <c r="G2" s="47"/>
      <c r="H2" s="47"/>
    </row>
    <row r="3" spans="1:8" s="48" customFormat="1" ht="38.25" customHeight="1">
      <c r="A3" s="98" t="s">
        <v>17</v>
      </c>
      <c r="B3" s="98"/>
      <c r="C3" s="98"/>
      <c r="D3" s="98"/>
      <c r="E3" s="98"/>
      <c r="F3" s="98"/>
      <c r="G3" s="98"/>
      <c r="H3" s="98"/>
    </row>
    <row r="4" spans="1:8" s="48" customFormat="1" ht="12.75">
      <c r="A4" s="13"/>
      <c r="B4" s="13"/>
      <c r="C4" s="13"/>
      <c r="D4" s="14"/>
      <c r="E4" s="13"/>
      <c r="F4" s="13"/>
      <c r="G4" s="13"/>
      <c r="H4" s="13"/>
    </row>
    <row r="5" spans="1:9" s="48" customFormat="1" ht="15.75">
      <c r="A5" s="49" t="s">
        <v>18</v>
      </c>
      <c r="B5" s="99" t="s">
        <v>58</v>
      </c>
      <c r="C5" s="99"/>
      <c r="D5" s="99"/>
      <c r="E5" s="99"/>
      <c r="F5" s="99"/>
      <c r="G5" s="99"/>
      <c r="H5" s="50"/>
      <c r="I5" s="50"/>
    </row>
    <row r="6" spans="1:9" s="48" customFormat="1" ht="23.25" customHeight="1">
      <c r="A6" s="49" t="s">
        <v>19</v>
      </c>
      <c r="B6" s="100" t="s">
        <v>20</v>
      </c>
      <c r="C6" s="100"/>
      <c r="D6" s="100"/>
      <c r="E6" s="100"/>
      <c r="F6" s="100"/>
      <c r="G6" s="100"/>
      <c r="H6" s="100"/>
      <c r="I6" s="100"/>
    </row>
    <row r="7" spans="1:9" s="48" customFormat="1" ht="15.75">
      <c r="A7" s="49" t="s">
        <v>21</v>
      </c>
      <c r="C7" s="52"/>
      <c r="D7" s="52"/>
      <c r="E7" s="52"/>
      <c r="F7" s="52"/>
      <c r="G7" s="52"/>
      <c r="H7" s="52"/>
      <c r="I7" s="52"/>
    </row>
    <row r="8" spans="1:9" s="48" customFormat="1" ht="15.75">
      <c r="A8" s="49" t="s">
        <v>22</v>
      </c>
      <c r="B8" s="51" t="s">
        <v>23</v>
      </c>
      <c r="D8" s="53"/>
      <c r="E8" s="96"/>
      <c r="F8" s="96"/>
      <c r="G8" s="54"/>
      <c r="H8" s="54"/>
      <c r="I8" s="54"/>
    </row>
    <row r="9" spans="1:12" s="48" customFormat="1" ht="15.75">
      <c r="A9" s="49" t="s">
        <v>24</v>
      </c>
      <c r="B9" s="55"/>
      <c r="C9" s="51"/>
      <c r="E9" s="56"/>
      <c r="F9" s="51"/>
      <c r="G9" s="57"/>
      <c r="H9" s="53"/>
      <c r="I9" s="58"/>
      <c r="J9" s="59"/>
      <c r="K9" s="88"/>
      <c r="L9" s="88"/>
    </row>
    <row r="10" spans="1:8" ht="18">
      <c r="A10" s="72"/>
      <c r="H10" s="72"/>
    </row>
    <row r="11" spans="1:8" ht="13.5" thickBot="1">
      <c r="A11" s="13"/>
      <c r="B11" s="13"/>
      <c r="C11" s="13"/>
      <c r="D11" s="14"/>
      <c r="E11" s="13"/>
      <c r="F11" s="13"/>
      <c r="G11" s="13"/>
      <c r="H11" s="13"/>
    </row>
    <row r="12" spans="1:18" ht="93" customHeight="1" thickBot="1">
      <c r="A12" s="15" t="s">
        <v>35</v>
      </c>
      <c r="B12" s="16" t="s">
        <v>36</v>
      </c>
      <c r="C12" s="16" t="s">
        <v>38</v>
      </c>
      <c r="D12" s="17" t="s">
        <v>39</v>
      </c>
      <c r="E12" s="16" t="s">
        <v>40</v>
      </c>
      <c r="F12" s="16" t="s">
        <v>43</v>
      </c>
      <c r="G12" s="16" t="s">
        <v>37</v>
      </c>
      <c r="H12" s="18" t="s">
        <v>41</v>
      </c>
      <c r="I12" s="1"/>
      <c r="J12" s="1"/>
      <c r="K12" s="1"/>
      <c r="L12" s="1"/>
      <c r="M12" s="1"/>
      <c r="N12" s="1"/>
      <c r="O12" s="1"/>
      <c r="P12" s="1"/>
      <c r="Q12" s="1"/>
      <c r="R12" s="1"/>
    </row>
    <row r="13" spans="1:18" ht="15">
      <c r="A13" s="89"/>
      <c r="B13" s="90"/>
      <c r="C13" s="90"/>
      <c r="D13" s="90"/>
      <c r="E13" s="90"/>
      <c r="F13" s="90"/>
      <c r="G13" s="90"/>
      <c r="H13" s="91"/>
      <c r="I13" s="1"/>
      <c r="J13" s="1"/>
      <c r="K13" s="1"/>
      <c r="L13" s="1"/>
      <c r="M13" s="1"/>
      <c r="N13" s="1"/>
      <c r="O13" s="1"/>
      <c r="P13" s="1"/>
      <c r="Q13" s="1"/>
      <c r="R13" s="1"/>
    </row>
    <row r="14" spans="1:18" ht="27.75" customHeight="1">
      <c r="A14" s="19">
        <v>1</v>
      </c>
      <c r="B14" s="19" t="s">
        <v>45</v>
      </c>
      <c r="C14" s="19">
        <v>1.59</v>
      </c>
      <c r="D14" s="20" t="s">
        <v>44</v>
      </c>
      <c r="E14" s="19" t="s">
        <v>27</v>
      </c>
      <c r="F14" s="23">
        <v>1.67</v>
      </c>
      <c r="G14" s="21">
        <f>0.8*C14*1.3*1.67</f>
        <v>2.7615120000000006</v>
      </c>
      <c r="H14" s="23" t="s">
        <v>34</v>
      </c>
      <c r="I14" s="45"/>
      <c r="J14" s="1"/>
      <c r="K14" s="1"/>
      <c r="L14" s="1"/>
      <c r="M14" s="1"/>
      <c r="N14" s="1"/>
      <c r="O14" s="1"/>
      <c r="P14" s="1"/>
      <c r="Q14" s="1"/>
      <c r="R14" s="1"/>
    </row>
    <row r="15" spans="1:18" ht="25.5" customHeight="1">
      <c r="A15" s="22" t="s">
        <v>53</v>
      </c>
      <c r="B15" s="19" t="s">
        <v>46</v>
      </c>
      <c r="C15" s="23">
        <v>1.59</v>
      </c>
      <c r="D15" s="22" t="s">
        <v>44</v>
      </c>
      <c r="E15" s="23" t="s">
        <v>27</v>
      </c>
      <c r="F15" s="23">
        <v>1.67</v>
      </c>
      <c r="G15" s="21">
        <f>0.24*C15*1.3*1.67</f>
        <v>0.8284536</v>
      </c>
      <c r="H15" s="23"/>
      <c r="I15" s="45"/>
      <c r="J15" s="45"/>
      <c r="K15" s="1"/>
      <c r="L15" s="1"/>
      <c r="M15" s="1"/>
      <c r="N15" s="1"/>
      <c r="O15" s="1"/>
      <c r="P15" s="1"/>
      <c r="Q15" s="1"/>
      <c r="R15" s="1"/>
    </row>
    <row r="16" spans="1:18" ht="27" customHeight="1">
      <c r="A16" s="20" t="s">
        <v>30</v>
      </c>
      <c r="B16" s="23" t="s">
        <v>51</v>
      </c>
      <c r="C16" s="23">
        <v>1</v>
      </c>
      <c r="D16" s="22" t="s">
        <v>52</v>
      </c>
      <c r="E16" s="23" t="s">
        <v>27</v>
      </c>
      <c r="F16" s="23" t="s">
        <v>27</v>
      </c>
      <c r="G16" s="24">
        <v>2.7</v>
      </c>
      <c r="H16" s="23"/>
      <c r="I16" s="1"/>
      <c r="J16" s="45"/>
      <c r="K16" s="1"/>
      <c r="L16" s="1"/>
      <c r="M16" s="1"/>
      <c r="N16" s="1"/>
      <c r="O16" s="1"/>
      <c r="P16" s="1"/>
      <c r="Q16" s="1"/>
      <c r="R16" s="1"/>
    </row>
    <row r="17" spans="1:18" ht="15" customHeight="1">
      <c r="A17" s="19">
        <v>6</v>
      </c>
      <c r="B17" s="23" t="s">
        <v>48</v>
      </c>
      <c r="C17" s="23">
        <v>10</v>
      </c>
      <c r="D17" s="22" t="s">
        <v>47</v>
      </c>
      <c r="E17" s="23" t="s">
        <v>27</v>
      </c>
      <c r="F17" s="23" t="s">
        <v>27</v>
      </c>
      <c r="G17" s="24">
        <f>0.35*C17</f>
        <v>3.5</v>
      </c>
      <c r="H17" s="23"/>
      <c r="I17" s="1"/>
      <c r="J17" s="45"/>
      <c r="K17" s="1"/>
      <c r="L17" s="1"/>
      <c r="M17" s="1"/>
      <c r="N17" s="1"/>
      <c r="O17" s="1"/>
      <c r="P17" s="1"/>
      <c r="Q17" s="1"/>
      <c r="R17" s="1"/>
    </row>
    <row r="18" spans="1:18" ht="12.75">
      <c r="A18" s="22" t="s">
        <v>31</v>
      </c>
      <c r="B18" s="23" t="s">
        <v>50</v>
      </c>
      <c r="C18" s="25">
        <v>1</v>
      </c>
      <c r="D18" s="26" t="s">
        <v>49</v>
      </c>
      <c r="E18" s="23" t="s">
        <v>27</v>
      </c>
      <c r="F18" s="23" t="s">
        <v>27</v>
      </c>
      <c r="G18" s="25">
        <f>0.63*C18</f>
        <v>0.63</v>
      </c>
      <c r="H18" s="25"/>
      <c r="I18" s="1"/>
      <c r="J18" s="45"/>
      <c r="K18" s="1"/>
      <c r="L18" s="1"/>
      <c r="M18" s="1"/>
      <c r="N18" s="1"/>
      <c r="O18" s="1"/>
      <c r="P18" s="1"/>
      <c r="Q18" s="1"/>
      <c r="R18" s="1"/>
    </row>
    <row r="19" spans="1:18" ht="12.75">
      <c r="A19" s="19">
        <v>8</v>
      </c>
      <c r="B19" s="27" t="s">
        <v>0</v>
      </c>
      <c r="C19" s="25">
        <v>30</v>
      </c>
      <c r="D19" s="26" t="s">
        <v>2</v>
      </c>
      <c r="E19" s="23" t="s">
        <v>27</v>
      </c>
      <c r="F19" s="23" t="s">
        <v>27</v>
      </c>
      <c r="G19" s="25">
        <f>0.2*C19</f>
        <v>6</v>
      </c>
      <c r="H19" s="25"/>
      <c r="I19" s="1"/>
      <c r="J19" s="45"/>
      <c r="K19" s="1"/>
      <c r="L19" s="1"/>
      <c r="M19" s="1"/>
      <c r="N19" s="1"/>
      <c r="O19" s="1"/>
      <c r="P19" s="1"/>
      <c r="Q19" s="1"/>
      <c r="R19" s="1"/>
    </row>
    <row r="20" spans="1:18" ht="12.75">
      <c r="A20" s="22" t="s">
        <v>14</v>
      </c>
      <c r="B20" s="27" t="s">
        <v>1</v>
      </c>
      <c r="C20" s="25">
        <v>30</v>
      </c>
      <c r="D20" s="26" t="s">
        <v>2</v>
      </c>
      <c r="E20" s="23" t="s">
        <v>27</v>
      </c>
      <c r="F20" s="23">
        <v>1.67</v>
      </c>
      <c r="G20" s="25">
        <f>0.16*C20*1.67</f>
        <v>8.016</v>
      </c>
      <c r="H20" s="25"/>
      <c r="I20" s="45"/>
      <c r="J20" s="1"/>
      <c r="K20" s="1"/>
      <c r="L20" s="1"/>
      <c r="M20" s="1"/>
      <c r="N20" s="1"/>
      <c r="O20" s="1"/>
      <c r="P20" s="1"/>
      <c r="Q20" s="1"/>
      <c r="R20" s="1"/>
    </row>
    <row r="21" spans="1:18" ht="12.75">
      <c r="A21" s="19">
        <v>10</v>
      </c>
      <c r="B21" s="27" t="s">
        <v>3</v>
      </c>
      <c r="C21" s="25">
        <v>1</v>
      </c>
      <c r="D21" s="28" t="s">
        <v>29</v>
      </c>
      <c r="E21" s="23" t="s">
        <v>27</v>
      </c>
      <c r="F21" s="23" t="s">
        <v>27</v>
      </c>
      <c r="G21" s="25">
        <f>0.25*C21</f>
        <v>0.25</v>
      </c>
      <c r="H21" s="25"/>
      <c r="I21" s="45"/>
      <c r="J21" s="1"/>
      <c r="K21" s="1"/>
      <c r="L21" s="1"/>
      <c r="M21" s="1"/>
      <c r="N21" s="1"/>
      <c r="O21" s="1"/>
      <c r="P21" s="1"/>
      <c r="Q21" s="1"/>
      <c r="R21" s="1"/>
    </row>
    <row r="22" spans="1:18" ht="12.75">
      <c r="A22" s="22" t="s">
        <v>15</v>
      </c>
      <c r="B22" s="27" t="s">
        <v>5</v>
      </c>
      <c r="C22" s="25">
        <v>4</v>
      </c>
      <c r="D22" s="28" t="s">
        <v>4</v>
      </c>
      <c r="E22" s="23" t="s">
        <v>27</v>
      </c>
      <c r="F22" s="23" t="s">
        <v>27</v>
      </c>
      <c r="G22" s="25">
        <f>0.21*C22</f>
        <v>0.84</v>
      </c>
      <c r="H22" s="25"/>
      <c r="I22" s="1"/>
      <c r="J22" s="45"/>
      <c r="K22" s="1"/>
      <c r="L22" s="1"/>
      <c r="M22" s="1"/>
      <c r="N22" s="1"/>
      <c r="O22" s="1"/>
      <c r="P22" s="1"/>
      <c r="Q22" s="1"/>
      <c r="R22" s="1"/>
    </row>
    <row r="23" spans="1:18" ht="12.75">
      <c r="A23" s="19">
        <v>12</v>
      </c>
      <c r="B23" s="27" t="s">
        <v>6</v>
      </c>
      <c r="C23" s="25">
        <v>1</v>
      </c>
      <c r="D23" s="28" t="s">
        <v>7</v>
      </c>
      <c r="E23" s="23" t="s">
        <v>27</v>
      </c>
      <c r="F23" s="23" t="s">
        <v>27</v>
      </c>
      <c r="G23" s="25">
        <f>0.62*C23</f>
        <v>0.62</v>
      </c>
      <c r="H23" s="25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1:18" ht="25.5">
      <c r="A24" s="22" t="s">
        <v>16</v>
      </c>
      <c r="B24" s="27" t="s">
        <v>8</v>
      </c>
      <c r="C24" s="25">
        <v>1</v>
      </c>
      <c r="D24" s="26" t="s">
        <v>9</v>
      </c>
      <c r="E24" s="23" t="s">
        <v>27</v>
      </c>
      <c r="F24" s="23" t="s">
        <v>27</v>
      </c>
      <c r="G24" s="25">
        <f>0.08*C24</f>
        <v>0.08</v>
      </c>
      <c r="H24" s="25"/>
      <c r="I24" s="1"/>
      <c r="J24" s="45"/>
      <c r="K24" s="1"/>
      <c r="L24" s="1"/>
      <c r="M24" s="1"/>
      <c r="N24" s="1"/>
      <c r="O24" s="1"/>
      <c r="P24" s="1"/>
      <c r="Q24" s="1"/>
      <c r="R24" s="1"/>
    </row>
    <row r="25" spans="1:18" ht="12.75">
      <c r="A25" s="19">
        <v>14</v>
      </c>
      <c r="B25" s="27" t="s">
        <v>10</v>
      </c>
      <c r="C25" s="25">
        <v>15.89</v>
      </c>
      <c r="D25" s="28" t="s">
        <v>11</v>
      </c>
      <c r="E25" s="23" t="s">
        <v>27</v>
      </c>
      <c r="F25" s="23" t="s">
        <v>27</v>
      </c>
      <c r="G25" s="25">
        <f>0.05*C25</f>
        <v>0.7945000000000001</v>
      </c>
      <c r="H25" s="25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1:18" ht="12.75">
      <c r="A26" s="19">
        <v>15</v>
      </c>
      <c r="B26" s="27" t="s">
        <v>59</v>
      </c>
      <c r="C26" s="25">
        <v>1</v>
      </c>
      <c r="D26" s="28" t="s">
        <v>60</v>
      </c>
      <c r="E26" s="23" t="s">
        <v>27</v>
      </c>
      <c r="F26" s="23" t="s">
        <v>27</v>
      </c>
      <c r="G26" s="25">
        <f>0.3*C26</f>
        <v>0.3</v>
      </c>
      <c r="H26" s="25"/>
      <c r="I26" s="1"/>
      <c r="J26" s="1"/>
      <c r="K26" s="1"/>
      <c r="L26" s="1"/>
      <c r="M26" s="1"/>
      <c r="N26" s="1"/>
      <c r="O26" s="1"/>
      <c r="P26" s="1"/>
      <c r="Q26" s="1"/>
      <c r="R26" s="1"/>
    </row>
    <row r="27" spans="1:18" ht="12.75">
      <c r="A27" s="19">
        <v>16</v>
      </c>
      <c r="B27" s="27" t="s">
        <v>12</v>
      </c>
      <c r="C27" s="25">
        <v>8</v>
      </c>
      <c r="D27" s="28" t="s">
        <v>13</v>
      </c>
      <c r="E27" s="23" t="s">
        <v>27</v>
      </c>
      <c r="F27" s="23" t="s">
        <v>27</v>
      </c>
      <c r="G27" s="25">
        <f>0.35*C27</f>
        <v>2.8</v>
      </c>
      <c r="H27" s="25"/>
      <c r="I27" s="1"/>
      <c r="J27" s="1"/>
      <c r="K27" s="1"/>
      <c r="L27" s="1"/>
      <c r="M27" s="1"/>
      <c r="N27" s="1"/>
      <c r="O27" s="1"/>
      <c r="P27" s="1"/>
      <c r="Q27" s="1"/>
      <c r="R27" s="1"/>
    </row>
    <row r="28" spans="1:18" ht="12.75">
      <c r="A28" s="19"/>
      <c r="B28" s="23"/>
      <c r="C28" s="25"/>
      <c r="D28" s="26"/>
      <c r="E28" s="25"/>
      <c r="F28" s="25"/>
      <c r="G28" s="25"/>
      <c r="H28" s="25"/>
      <c r="I28" s="1"/>
      <c r="J28" s="1"/>
      <c r="K28" s="1"/>
      <c r="L28" s="1"/>
      <c r="M28" s="1"/>
      <c r="N28" s="1"/>
      <c r="O28" s="1"/>
      <c r="P28" s="1"/>
      <c r="Q28" s="1"/>
      <c r="R28" s="1"/>
    </row>
    <row r="29" spans="1:18" ht="12.75">
      <c r="A29" s="19"/>
      <c r="B29" s="73" t="s">
        <v>42</v>
      </c>
      <c r="C29" s="25"/>
      <c r="D29" s="26"/>
      <c r="E29" s="25"/>
      <c r="F29" s="25"/>
      <c r="G29" s="29">
        <f>SUM(G14:G28)</f>
        <v>30.120465600000003</v>
      </c>
      <c r="H29" s="25"/>
      <c r="I29" s="1"/>
      <c r="J29" s="1"/>
      <c r="K29" s="1"/>
      <c r="L29" s="1"/>
      <c r="M29" s="1"/>
      <c r="N29" s="1"/>
      <c r="O29" s="1"/>
      <c r="P29" s="1"/>
      <c r="Q29" s="1"/>
      <c r="R29" s="1"/>
    </row>
    <row r="30" spans="1:18" ht="34.5" customHeight="1">
      <c r="A30" s="19"/>
      <c r="B30" s="27" t="s">
        <v>25</v>
      </c>
      <c r="C30" s="25"/>
      <c r="D30" s="60" t="s">
        <v>26</v>
      </c>
      <c r="E30" s="25"/>
      <c r="F30" s="25"/>
      <c r="G30" s="25">
        <v>847.46</v>
      </c>
      <c r="H30" s="25"/>
      <c r="I30" s="1"/>
      <c r="J30" s="1"/>
      <c r="K30" s="1"/>
      <c r="L30" s="1"/>
      <c r="M30" s="1"/>
      <c r="N30" s="1"/>
      <c r="O30" s="1"/>
      <c r="P30" s="1"/>
      <c r="Q30" s="1"/>
      <c r="R30" s="1"/>
    </row>
    <row r="31" spans="1:18" ht="12.75">
      <c r="A31" s="22"/>
      <c r="B31" s="23"/>
      <c r="C31" s="23"/>
      <c r="D31" s="74"/>
      <c r="E31" s="23"/>
      <c r="F31" s="23"/>
      <c r="G31" s="23"/>
      <c r="H31" s="23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1:18" ht="13.5" thickBot="1">
      <c r="A32" s="25"/>
      <c r="B32" s="19" t="s">
        <v>32</v>
      </c>
      <c r="C32" s="25"/>
      <c r="D32" s="26"/>
      <c r="E32" s="25"/>
      <c r="F32" s="25"/>
      <c r="G32" s="29">
        <f>G29*429+G30</f>
        <v>13769.139742400002</v>
      </c>
      <c r="H32" s="62" t="s">
        <v>28</v>
      </c>
      <c r="I32" s="1"/>
      <c r="J32" s="1"/>
      <c r="K32" s="1"/>
      <c r="L32" s="1"/>
      <c r="M32" s="1"/>
      <c r="N32" s="1"/>
      <c r="O32" s="1"/>
      <c r="P32" s="1"/>
      <c r="Q32" s="1"/>
      <c r="R32" s="1"/>
    </row>
    <row r="33" spans="1:18" ht="12.75">
      <c r="A33" s="30"/>
      <c r="B33" s="31"/>
      <c r="C33" s="32"/>
      <c r="D33" s="33"/>
      <c r="E33" s="32"/>
      <c r="F33" s="32"/>
      <c r="G33" s="34"/>
      <c r="H33" s="61"/>
      <c r="I33" s="1"/>
      <c r="J33" s="1"/>
      <c r="K33" s="1"/>
      <c r="L33" s="1"/>
      <c r="M33" s="1"/>
      <c r="N33" s="1"/>
      <c r="O33" s="1"/>
      <c r="P33" s="1"/>
      <c r="Q33" s="1"/>
      <c r="R33" s="1"/>
    </row>
    <row r="34" spans="1:18" ht="13.5" thickBot="1">
      <c r="A34" s="35"/>
      <c r="B34" s="36" t="s">
        <v>33</v>
      </c>
      <c r="C34" s="37"/>
      <c r="D34" s="38"/>
      <c r="E34" s="37"/>
      <c r="F34" s="37"/>
      <c r="G34" s="75">
        <f>G32*1.18</f>
        <v>16247.584896032002</v>
      </c>
      <c r="H34" s="76"/>
      <c r="I34" s="1"/>
      <c r="J34" s="1"/>
      <c r="K34" s="1"/>
      <c r="L34" s="1"/>
      <c r="M34" s="1"/>
      <c r="N34" s="1"/>
      <c r="O34" s="1"/>
      <c r="P34" s="1"/>
      <c r="Q34" s="1"/>
      <c r="R34" s="1"/>
    </row>
    <row r="35" spans="1:18" ht="12.75">
      <c r="A35" s="40"/>
      <c r="B35" s="41"/>
      <c r="C35" s="41"/>
      <c r="D35" s="40"/>
      <c r="E35" s="41"/>
      <c r="F35" s="41"/>
      <c r="G35" s="41"/>
      <c r="H35" s="41"/>
      <c r="I35" s="1"/>
      <c r="J35" s="1"/>
      <c r="K35" s="1"/>
      <c r="L35" s="1"/>
      <c r="M35" s="1"/>
      <c r="N35" s="1"/>
      <c r="O35" s="1"/>
      <c r="P35" s="1"/>
      <c r="Q35" s="1"/>
      <c r="R35" s="1"/>
    </row>
    <row r="36" spans="1:18" ht="12.75">
      <c r="A36" s="41"/>
      <c r="B36" s="41"/>
      <c r="C36" s="41"/>
      <c r="D36" s="40"/>
      <c r="E36" s="41"/>
      <c r="F36" s="41"/>
      <c r="G36" s="41"/>
      <c r="H36" s="41"/>
      <c r="I36" s="1"/>
      <c r="J36" s="1"/>
      <c r="K36" s="1"/>
      <c r="L36" s="1"/>
      <c r="M36" s="1"/>
      <c r="N36" s="1"/>
      <c r="O36" s="1"/>
      <c r="P36" s="1"/>
      <c r="Q36" s="1"/>
      <c r="R36" s="1"/>
    </row>
    <row r="37" spans="1:18" ht="12.75">
      <c r="A37" s="42"/>
      <c r="B37" s="42"/>
      <c r="C37" s="42"/>
      <c r="D37" s="43"/>
      <c r="E37" s="42"/>
      <c r="F37" s="42"/>
      <c r="G37" s="67"/>
      <c r="H37" s="42"/>
      <c r="I37" s="1"/>
      <c r="J37" s="1"/>
      <c r="K37" s="1"/>
      <c r="L37" s="1"/>
      <c r="M37" s="1"/>
      <c r="N37" s="1"/>
      <c r="O37" s="1"/>
      <c r="P37" s="1"/>
      <c r="Q37" s="1"/>
      <c r="R37" s="1"/>
    </row>
    <row r="38" spans="1:18" ht="15.75">
      <c r="A38" s="41"/>
      <c r="B38" s="97" t="s">
        <v>55</v>
      </c>
      <c r="C38" s="97"/>
      <c r="D38" s="97"/>
      <c r="E38" s="97"/>
      <c r="F38" s="97"/>
      <c r="G38" s="97"/>
      <c r="H38" s="41"/>
      <c r="I38" s="1"/>
      <c r="J38" s="1"/>
      <c r="K38" s="1"/>
      <c r="L38" s="1"/>
      <c r="M38" s="1"/>
      <c r="N38" s="1"/>
      <c r="O38" s="1"/>
      <c r="P38" s="1"/>
      <c r="Q38" s="1"/>
      <c r="R38" s="1"/>
    </row>
    <row r="39" spans="1:18" ht="12.75">
      <c r="A39" s="41"/>
      <c r="B39" s="46"/>
      <c r="C39" s="46"/>
      <c r="D39" s="46"/>
      <c r="E39" s="46"/>
      <c r="F39" s="46"/>
      <c r="G39" s="46"/>
      <c r="H39" s="41"/>
      <c r="I39" s="1"/>
      <c r="J39" s="1"/>
      <c r="K39" s="1"/>
      <c r="L39" s="1"/>
      <c r="M39" s="1"/>
      <c r="N39" s="1"/>
      <c r="O39" s="1"/>
      <c r="P39" s="1"/>
      <c r="Q39" s="1"/>
      <c r="R39" s="1"/>
    </row>
    <row r="40" spans="1:18" ht="12.75">
      <c r="A40" s="41"/>
      <c r="B40" s="41"/>
      <c r="C40" s="41"/>
      <c r="D40" s="40"/>
      <c r="E40" s="41"/>
      <c r="F40" s="41"/>
      <c r="G40" s="41"/>
      <c r="H40" s="41"/>
      <c r="I40" s="1"/>
      <c r="J40" s="1"/>
      <c r="K40" s="1"/>
      <c r="L40" s="1"/>
      <c r="M40" s="1"/>
      <c r="N40" s="1"/>
      <c r="O40" s="1"/>
      <c r="P40" s="1"/>
      <c r="Q40" s="1"/>
      <c r="R40" s="1"/>
    </row>
    <row r="41" spans="1:18" ht="12.75">
      <c r="A41" s="41"/>
      <c r="B41" s="41"/>
      <c r="C41" s="41"/>
      <c r="D41" s="40"/>
      <c r="E41" s="41"/>
      <c r="F41" s="41"/>
      <c r="G41" s="41"/>
      <c r="H41" s="42"/>
      <c r="I41" s="1"/>
      <c r="J41" s="1"/>
      <c r="K41" s="1"/>
      <c r="L41" s="1"/>
      <c r="M41" s="1"/>
      <c r="N41" s="1"/>
      <c r="O41" s="1"/>
      <c r="P41" s="1"/>
      <c r="Q41" s="1"/>
      <c r="R41" s="1"/>
    </row>
    <row r="42" spans="1:18" ht="12.75">
      <c r="A42" s="41"/>
      <c r="B42" s="41"/>
      <c r="C42" s="41"/>
      <c r="D42" s="40"/>
      <c r="E42" s="41"/>
      <c r="F42" s="41"/>
      <c r="G42" s="44"/>
      <c r="H42" s="41"/>
      <c r="I42" s="1"/>
      <c r="J42" s="1"/>
      <c r="K42" s="1"/>
      <c r="L42" s="1"/>
      <c r="M42" s="1"/>
      <c r="N42" s="1"/>
      <c r="O42" s="1"/>
      <c r="P42" s="1"/>
      <c r="Q42" s="1"/>
      <c r="R42" s="1"/>
    </row>
    <row r="43" spans="1:18" ht="12.75">
      <c r="A43" s="41"/>
      <c r="B43" s="41"/>
      <c r="C43" s="41"/>
      <c r="D43" s="40"/>
      <c r="E43" s="41"/>
      <c r="F43" s="41"/>
      <c r="G43" s="41"/>
      <c r="H43" s="41"/>
      <c r="I43" s="1"/>
      <c r="J43" s="1"/>
      <c r="K43" s="1"/>
      <c r="L43" s="1"/>
      <c r="M43" s="1"/>
      <c r="N43" s="1"/>
      <c r="O43" s="1"/>
      <c r="P43" s="1"/>
      <c r="Q43" s="1"/>
      <c r="R43" s="1"/>
    </row>
    <row r="44" spans="1:18" ht="12.75">
      <c r="A44" s="42"/>
      <c r="B44" s="42"/>
      <c r="C44" s="42"/>
      <c r="D44" s="43"/>
      <c r="E44" s="42"/>
      <c r="F44" s="42"/>
      <c r="G44" s="42"/>
      <c r="H44" s="42"/>
      <c r="I44" s="1"/>
      <c r="J44" s="1"/>
      <c r="K44" s="1"/>
      <c r="L44" s="1"/>
      <c r="M44" s="1"/>
      <c r="N44" s="1"/>
      <c r="O44" s="1"/>
      <c r="P44" s="1"/>
      <c r="Q44" s="1"/>
      <c r="R44" s="1"/>
    </row>
    <row r="45" spans="1:18" ht="12.75">
      <c r="A45" s="41"/>
      <c r="B45" s="41"/>
      <c r="C45" s="41"/>
      <c r="D45" s="40"/>
      <c r="E45" s="41"/>
      <c r="F45" s="41"/>
      <c r="G45" s="41"/>
      <c r="H45" s="41"/>
      <c r="I45" s="1"/>
      <c r="J45" s="1"/>
      <c r="K45" s="1"/>
      <c r="L45" s="1"/>
      <c r="M45" s="1"/>
      <c r="N45" s="1"/>
      <c r="O45" s="1"/>
      <c r="P45" s="1"/>
      <c r="Q45" s="1"/>
      <c r="R45" s="1"/>
    </row>
    <row r="46" spans="1:18" ht="12.75">
      <c r="A46" s="3"/>
      <c r="B46" s="3"/>
      <c r="C46" s="3"/>
      <c r="D46" s="5"/>
      <c r="E46" s="3"/>
      <c r="F46" s="3"/>
      <c r="G46" s="3"/>
      <c r="H46" s="3"/>
      <c r="I46" s="1"/>
      <c r="J46" s="1"/>
      <c r="K46" s="1"/>
      <c r="L46" s="1"/>
      <c r="M46" s="1"/>
      <c r="N46" s="1"/>
      <c r="O46" s="1"/>
      <c r="P46" s="1"/>
      <c r="Q46" s="1"/>
      <c r="R46" s="1"/>
    </row>
    <row r="47" spans="1:18" ht="12.75">
      <c r="A47" s="6"/>
      <c r="B47" s="6"/>
      <c r="C47" s="6"/>
      <c r="D47" s="11"/>
      <c r="E47" s="6"/>
      <c r="F47" s="6"/>
      <c r="G47" s="6"/>
      <c r="H47" s="6"/>
      <c r="I47" s="1"/>
      <c r="J47" s="1"/>
      <c r="K47" s="1"/>
      <c r="L47" s="1"/>
      <c r="M47" s="1"/>
      <c r="N47" s="1"/>
      <c r="O47" s="1"/>
      <c r="P47" s="1"/>
      <c r="Q47" s="1"/>
      <c r="R47" s="1"/>
    </row>
    <row r="48" spans="1:18" ht="12.75">
      <c r="A48" s="3"/>
      <c r="B48" s="3"/>
      <c r="C48" s="3"/>
      <c r="D48" s="5"/>
      <c r="E48" s="3"/>
      <c r="F48" s="3"/>
      <c r="G48" s="3"/>
      <c r="H48" s="3"/>
      <c r="I48" s="1"/>
      <c r="J48" s="1"/>
      <c r="K48" s="1"/>
      <c r="L48" s="1"/>
      <c r="M48" s="1"/>
      <c r="N48" s="1"/>
      <c r="O48" s="1"/>
      <c r="P48" s="1"/>
      <c r="Q48" s="1"/>
      <c r="R48" s="1"/>
    </row>
    <row r="49" spans="1:18" ht="12.75">
      <c r="A49" s="3"/>
      <c r="B49" s="3"/>
      <c r="C49" s="3"/>
      <c r="D49" s="5"/>
      <c r="E49" s="3"/>
      <c r="F49" s="3"/>
      <c r="G49" s="3"/>
      <c r="H49" s="3"/>
      <c r="I49" s="1"/>
      <c r="J49" s="1"/>
      <c r="K49" s="1"/>
      <c r="L49" s="1"/>
      <c r="M49" s="1"/>
      <c r="N49" s="1"/>
      <c r="O49" s="1"/>
      <c r="P49" s="1"/>
      <c r="Q49" s="1"/>
      <c r="R49" s="1"/>
    </row>
    <row r="50" spans="1:18" ht="15">
      <c r="A50" s="7"/>
      <c r="B50" s="7"/>
      <c r="C50" s="7"/>
      <c r="D50" s="9"/>
      <c r="E50" s="7"/>
      <c r="F50" s="7"/>
      <c r="G50" s="8"/>
      <c r="H50" s="7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ht="12.75">
      <c r="A51" s="3"/>
      <c r="B51" s="3"/>
      <c r="C51" s="3"/>
      <c r="D51" s="5"/>
      <c r="E51" s="3"/>
      <c r="F51" s="3"/>
      <c r="G51" s="3"/>
      <c r="H51" s="3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ht="12.75">
      <c r="A52" s="3"/>
      <c r="B52" s="3"/>
      <c r="C52" s="3"/>
      <c r="D52" s="5"/>
      <c r="E52" s="3"/>
      <c r="F52" s="3"/>
      <c r="G52" s="3"/>
      <c r="H52" s="3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ht="12.75">
      <c r="A53" s="3"/>
      <c r="B53" s="3"/>
      <c r="C53" s="3"/>
      <c r="D53" s="5"/>
      <c r="E53" s="3"/>
      <c r="F53" s="3"/>
      <c r="G53" s="3"/>
      <c r="H53" s="3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ht="12.75">
      <c r="A54" s="3"/>
      <c r="B54" s="3"/>
      <c r="C54" s="3"/>
      <c r="D54" s="5"/>
      <c r="E54" s="3"/>
      <c r="F54" s="3"/>
      <c r="G54" s="3"/>
      <c r="H54" s="3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ht="12.75">
      <c r="A55" s="3"/>
      <c r="B55" s="3"/>
      <c r="C55" s="3"/>
      <c r="D55" s="5"/>
      <c r="E55" s="3"/>
      <c r="F55" s="3"/>
      <c r="G55" s="3"/>
      <c r="H55" s="3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ht="12.75">
      <c r="A56" s="3"/>
      <c r="B56" s="3"/>
      <c r="C56" s="3"/>
      <c r="D56" s="5"/>
      <c r="E56" s="3"/>
      <c r="F56" s="3"/>
      <c r="G56" s="3"/>
      <c r="H56" s="3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ht="12.75">
      <c r="A57" s="3"/>
      <c r="B57" s="3"/>
      <c r="C57" s="3"/>
      <c r="D57" s="5"/>
      <c r="E57" s="3"/>
      <c r="F57" s="3"/>
      <c r="G57" s="3"/>
      <c r="H57" s="3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ht="12.75">
      <c r="A58" s="3"/>
      <c r="B58" s="3"/>
      <c r="C58" s="3"/>
      <c r="D58" s="5"/>
      <c r="E58" s="3"/>
      <c r="F58" s="3"/>
      <c r="G58" s="3"/>
      <c r="H58" s="3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ht="12.75">
      <c r="A59" s="3"/>
      <c r="B59" s="3"/>
      <c r="C59" s="3"/>
      <c r="D59" s="5"/>
      <c r="E59" s="3"/>
      <c r="F59" s="3"/>
      <c r="G59" s="3"/>
      <c r="H59" s="3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ht="12.75">
      <c r="A60" s="3"/>
      <c r="B60" s="3"/>
      <c r="C60" s="3"/>
      <c r="D60" s="5"/>
      <c r="E60" s="3"/>
      <c r="F60" s="3"/>
      <c r="G60" s="3"/>
      <c r="H60" s="3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ht="12.75">
      <c r="A61" s="3"/>
      <c r="B61" s="3"/>
      <c r="C61" s="3"/>
      <c r="D61" s="5"/>
      <c r="E61" s="3"/>
      <c r="F61" s="3"/>
      <c r="G61" s="3"/>
      <c r="H61" s="3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ht="12.75">
      <c r="A62" s="3"/>
      <c r="B62" s="3"/>
      <c r="C62" s="3"/>
      <c r="D62" s="5"/>
      <c r="E62" s="3"/>
      <c r="F62" s="3"/>
      <c r="G62" s="3"/>
      <c r="H62" s="3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ht="12.75">
      <c r="A63" s="3"/>
      <c r="B63" s="3"/>
      <c r="C63" s="3"/>
      <c r="D63" s="5"/>
      <c r="E63" s="3"/>
      <c r="F63" s="3"/>
      <c r="G63" s="3"/>
      <c r="H63" s="3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ht="12.75">
      <c r="A64" s="3"/>
      <c r="B64" s="3"/>
      <c r="C64" s="3"/>
      <c r="D64" s="5"/>
      <c r="E64" s="3"/>
      <c r="F64" s="3"/>
      <c r="G64" s="3"/>
      <c r="H64" s="3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ht="12.75">
      <c r="A65" s="3"/>
      <c r="B65" s="3"/>
      <c r="C65" s="3"/>
      <c r="D65" s="5"/>
      <c r="E65" s="3"/>
      <c r="F65" s="3"/>
      <c r="G65" s="3"/>
      <c r="H65" s="3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ht="12.75">
      <c r="A66" s="3"/>
      <c r="B66" s="3"/>
      <c r="C66" s="3"/>
      <c r="D66" s="5"/>
      <c r="E66" s="3"/>
      <c r="F66" s="3"/>
      <c r="G66" s="3"/>
      <c r="H66" s="3"/>
      <c r="I66" s="1"/>
      <c r="J66" s="1"/>
      <c r="K66" s="1"/>
      <c r="L66" s="1"/>
      <c r="M66" s="1"/>
      <c r="N66" s="1"/>
      <c r="O66" s="1"/>
      <c r="P66" s="1"/>
      <c r="Q66" s="1"/>
      <c r="R66" s="1"/>
    </row>
    <row r="67" spans="1:18" ht="12.75">
      <c r="A67" s="4"/>
      <c r="B67" s="4"/>
      <c r="C67" s="4"/>
      <c r="D67" s="12"/>
      <c r="E67" s="4"/>
      <c r="F67" s="4"/>
      <c r="G67" s="4"/>
      <c r="H67" s="3"/>
      <c r="I67" s="1"/>
      <c r="J67" s="1"/>
      <c r="K67" s="1"/>
      <c r="L67" s="1"/>
      <c r="M67" s="1"/>
      <c r="N67" s="1"/>
      <c r="O67" s="1"/>
      <c r="P67" s="1"/>
      <c r="Q67" s="1"/>
      <c r="R67" s="1"/>
    </row>
    <row r="68" spans="1:8" ht="12.75">
      <c r="A68" s="2"/>
      <c r="B68" s="2"/>
      <c r="C68" s="2"/>
      <c r="E68" s="2"/>
      <c r="F68" s="2"/>
      <c r="G68" s="2"/>
      <c r="H68" s="2"/>
    </row>
    <row r="69" spans="1:8" ht="12.75">
      <c r="A69" s="2"/>
      <c r="B69" s="2"/>
      <c r="C69" s="2"/>
      <c r="E69" s="2"/>
      <c r="F69" s="2"/>
      <c r="G69" s="2"/>
      <c r="H69" s="2"/>
    </row>
    <row r="70" spans="1:8" ht="12.75">
      <c r="A70" s="2"/>
      <c r="B70" s="2"/>
      <c r="C70" s="2"/>
      <c r="E70" s="2"/>
      <c r="F70" s="2"/>
      <c r="G70" s="2"/>
      <c r="H70" s="2"/>
    </row>
    <row r="71" spans="1:8" ht="12.75">
      <c r="A71" s="2"/>
      <c r="B71" s="2"/>
      <c r="C71" s="2"/>
      <c r="E71" s="2"/>
      <c r="F71" s="2"/>
      <c r="G71" s="2"/>
      <c r="H71" s="2"/>
    </row>
    <row r="72" spans="1:8" ht="12.75">
      <c r="A72" s="2"/>
      <c r="B72" s="2"/>
      <c r="C72" s="2"/>
      <c r="E72" s="2"/>
      <c r="F72" s="2"/>
      <c r="G72" s="2"/>
      <c r="H72" s="2"/>
    </row>
  </sheetData>
  <sheetProtection/>
  <mergeCells count="8">
    <mergeCell ref="K9:L9"/>
    <mergeCell ref="A13:H13"/>
    <mergeCell ref="B38:G38"/>
    <mergeCell ref="A1:H1"/>
    <mergeCell ref="A3:H3"/>
    <mergeCell ref="B5:G5"/>
    <mergeCell ref="B6:I6"/>
    <mergeCell ref="E8:F8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W82"/>
  <sheetViews>
    <sheetView zoomScalePageLayoutView="0" workbookViewId="0" topLeftCell="A1">
      <selection activeCell="E49" sqref="E49"/>
    </sheetView>
  </sheetViews>
  <sheetFormatPr defaultColWidth="9.00390625" defaultRowHeight="12.75"/>
  <cols>
    <col min="1" max="1" width="7.00390625" style="0" customWidth="1"/>
    <col min="2" max="2" width="41.125" style="0" customWidth="1"/>
    <col min="3" max="3" width="11.125" style="0" customWidth="1"/>
    <col min="4" max="4" width="14.375" style="10" customWidth="1"/>
    <col min="5" max="5" width="12.375" style="0" customWidth="1"/>
    <col min="6" max="6" width="12.875" style="0" customWidth="1"/>
    <col min="7" max="7" width="16.75390625" style="0" customWidth="1"/>
    <col min="8" max="8" width="17.75390625" style="0" customWidth="1"/>
  </cols>
  <sheetData>
    <row r="1" spans="1:8" ht="40.5" customHeight="1">
      <c r="A1" s="101" t="s">
        <v>57</v>
      </c>
      <c r="B1" s="101"/>
      <c r="C1" s="101"/>
      <c r="D1" s="101"/>
      <c r="E1" s="101"/>
      <c r="F1" s="101"/>
      <c r="G1" s="101"/>
      <c r="H1" s="101"/>
    </row>
    <row r="2" spans="1:8" ht="15.75">
      <c r="A2" s="71"/>
      <c r="B2" s="13"/>
      <c r="C2" s="13"/>
      <c r="D2" s="14"/>
      <c r="E2" s="71"/>
      <c r="F2" s="104"/>
      <c r="G2" s="104"/>
      <c r="H2" s="104"/>
    </row>
    <row r="3" spans="1:8" ht="12.75">
      <c r="A3" s="13"/>
      <c r="B3" s="13"/>
      <c r="C3" s="13"/>
      <c r="D3" s="14"/>
      <c r="E3" s="13"/>
      <c r="F3" s="13"/>
      <c r="G3" s="47"/>
      <c r="H3" s="47"/>
    </row>
    <row r="4" spans="1:8" s="48" customFormat="1" ht="38.25" customHeight="1">
      <c r="A4" s="98" t="s">
        <v>17</v>
      </c>
      <c r="B4" s="98"/>
      <c r="C4" s="98"/>
      <c r="D4" s="98"/>
      <c r="E4" s="98"/>
      <c r="F4" s="98"/>
      <c r="G4" s="98"/>
      <c r="H4" s="98"/>
    </row>
    <row r="5" spans="1:8" s="48" customFormat="1" ht="12.75">
      <c r="A5" s="13"/>
      <c r="B5" s="13"/>
      <c r="C5" s="13"/>
      <c r="D5" s="14"/>
      <c r="E5" s="13"/>
      <c r="F5" s="13"/>
      <c r="G5" s="13"/>
      <c r="H5" s="13"/>
    </row>
    <row r="6" spans="1:9" s="48" customFormat="1" ht="15.75">
      <c r="A6" s="49" t="s">
        <v>18</v>
      </c>
      <c r="B6" s="99" t="s">
        <v>61</v>
      </c>
      <c r="C6" s="99"/>
      <c r="D6" s="99"/>
      <c r="E6" s="99"/>
      <c r="F6" s="99"/>
      <c r="G6" s="99"/>
      <c r="H6" s="50"/>
      <c r="I6" s="50"/>
    </row>
    <row r="7" spans="1:9" s="48" customFormat="1" ht="23.25" customHeight="1">
      <c r="A7" s="49" t="s">
        <v>19</v>
      </c>
      <c r="B7" s="100" t="s">
        <v>20</v>
      </c>
      <c r="C7" s="100"/>
      <c r="D7" s="100"/>
      <c r="E7" s="100"/>
      <c r="F7" s="100"/>
      <c r="G7" s="100"/>
      <c r="H7" s="100"/>
      <c r="I7" s="100"/>
    </row>
    <row r="8" spans="1:9" s="48" customFormat="1" ht="15.75">
      <c r="A8" s="49" t="s">
        <v>21</v>
      </c>
      <c r="C8" s="52"/>
      <c r="D8" s="52"/>
      <c r="E8" s="52"/>
      <c r="F8" s="52"/>
      <c r="G8" s="52"/>
      <c r="H8" s="52"/>
      <c r="I8" s="52"/>
    </row>
    <row r="9" spans="1:9" s="48" customFormat="1" ht="15.75">
      <c r="A9" s="49" t="s">
        <v>22</v>
      </c>
      <c r="B9" s="51" t="s">
        <v>23</v>
      </c>
      <c r="D9" s="53"/>
      <c r="E9" s="96"/>
      <c r="F9" s="96"/>
      <c r="G9" s="54"/>
      <c r="H9" s="54"/>
      <c r="I9" s="54"/>
    </row>
    <row r="10" spans="1:12" s="48" customFormat="1" ht="15.75">
      <c r="A10" s="49" t="s">
        <v>24</v>
      </c>
      <c r="B10" s="55"/>
      <c r="C10" s="51"/>
      <c r="E10" s="56"/>
      <c r="F10" s="51"/>
      <c r="G10" s="57"/>
      <c r="H10" s="53"/>
      <c r="I10" s="58"/>
      <c r="J10" s="59"/>
      <c r="K10" s="88"/>
      <c r="L10" s="88"/>
    </row>
    <row r="11" spans="1:8" ht="18.75" thickBot="1">
      <c r="A11" s="72"/>
      <c r="H11" s="72"/>
    </row>
    <row r="12" spans="1:18" ht="78" customHeight="1" thickBot="1">
      <c r="A12" s="15" t="s">
        <v>35</v>
      </c>
      <c r="B12" s="16" t="s">
        <v>36</v>
      </c>
      <c r="C12" s="16" t="s">
        <v>38</v>
      </c>
      <c r="D12" s="17" t="s">
        <v>39</v>
      </c>
      <c r="E12" s="16" t="s">
        <v>40</v>
      </c>
      <c r="F12" s="16" t="s">
        <v>43</v>
      </c>
      <c r="G12" s="16" t="s">
        <v>37</v>
      </c>
      <c r="H12" s="18" t="s">
        <v>41</v>
      </c>
      <c r="I12" s="1"/>
      <c r="J12" s="1"/>
      <c r="K12" s="1"/>
      <c r="L12" s="1"/>
      <c r="M12" s="1"/>
      <c r="N12" s="1"/>
      <c r="O12" s="1"/>
      <c r="P12" s="1"/>
      <c r="Q12" s="1"/>
      <c r="R12" s="1"/>
    </row>
    <row r="13" spans="1:18" ht="15">
      <c r="A13" s="89"/>
      <c r="B13" s="90"/>
      <c r="C13" s="90"/>
      <c r="D13" s="90"/>
      <c r="E13" s="90"/>
      <c r="F13" s="90"/>
      <c r="G13" s="90"/>
      <c r="H13" s="91"/>
      <c r="I13" s="1"/>
      <c r="J13" s="1"/>
      <c r="K13" s="1"/>
      <c r="L13" s="1"/>
      <c r="M13" s="1"/>
      <c r="N13" s="1"/>
      <c r="O13" s="1"/>
      <c r="P13" s="1"/>
      <c r="Q13" s="1"/>
      <c r="R13" s="1"/>
    </row>
    <row r="14" spans="1:75" ht="27.75" customHeight="1">
      <c r="A14" s="19">
        <v>1</v>
      </c>
      <c r="B14" s="19" t="s">
        <v>45</v>
      </c>
      <c r="C14" s="19">
        <v>4.35</v>
      </c>
      <c r="D14" s="20" t="s">
        <v>44</v>
      </c>
      <c r="E14" s="19" t="s">
        <v>27</v>
      </c>
      <c r="F14" s="23">
        <v>1.67</v>
      </c>
      <c r="G14" s="21">
        <f>0.8*C14*1.3*1.67</f>
        <v>7.555079999999999</v>
      </c>
      <c r="H14" s="77" t="s">
        <v>34</v>
      </c>
      <c r="I14" s="78"/>
      <c r="J14" s="79"/>
      <c r="K14" s="79"/>
      <c r="L14" s="79"/>
      <c r="M14" s="79"/>
      <c r="N14" s="79"/>
      <c r="O14" s="79"/>
      <c r="P14" s="79"/>
      <c r="Q14" s="79"/>
      <c r="R14" s="79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68"/>
      <c r="AU14" s="68"/>
      <c r="AV14" s="68"/>
      <c r="AW14" s="68"/>
      <c r="AX14" s="68"/>
      <c r="AY14" s="68"/>
      <c r="AZ14" s="68"/>
      <c r="BA14" s="68"/>
      <c r="BB14" s="68"/>
      <c r="BC14" s="68"/>
      <c r="BD14" s="68"/>
      <c r="BE14" s="68"/>
      <c r="BF14" s="68"/>
      <c r="BG14" s="68"/>
      <c r="BH14" s="68"/>
      <c r="BI14" s="68"/>
      <c r="BJ14" s="68"/>
      <c r="BK14" s="68"/>
      <c r="BL14" s="68"/>
      <c r="BM14" s="68"/>
      <c r="BN14" s="68"/>
      <c r="BO14" s="68"/>
      <c r="BP14" s="68"/>
      <c r="BQ14" s="68"/>
      <c r="BR14" s="68"/>
      <c r="BS14" s="68"/>
      <c r="BT14" s="68"/>
      <c r="BU14" s="68"/>
      <c r="BV14" s="68"/>
      <c r="BW14" s="68"/>
    </row>
    <row r="15" spans="1:75" ht="25.5" customHeight="1">
      <c r="A15" s="22" t="s">
        <v>53</v>
      </c>
      <c r="B15" s="19" t="s">
        <v>46</v>
      </c>
      <c r="C15" s="23">
        <v>4.35</v>
      </c>
      <c r="D15" s="22" t="s">
        <v>44</v>
      </c>
      <c r="E15" s="23" t="s">
        <v>27</v>
      </c>
      <c r="F15" s="23">
        <v>1.67</v>
      </c>
      <c r="G15" s="21">
        <f>0.24*C15*1.3*1.67</f>
        <v>2.2665239999999995</v>
      </c>
      <c r="H15" s="77"/>
      <c r="I15" s="78"/>
      <c r="J15" s="78"/>
      <c r="K15" s="79"/>
      <c r="L15" s="79"/>
      <c r="M15" s="79"/>
      <c r="N15" s="79"/>
      <c r="O15" s="79"/>
      <c r="P15" s="79"/>
      <c r="Q15" s="79"/>
      <c r="R15" s="79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8"/>
      <c r="AT15" s="68"/>
      <c r="AU15" s="68"/>
      <c r="AV15" s="68"/>
      <c r="AW15" s="68"/>
      <c r="AX15" s="68"/>
      <c r="AY15" s="68"/>
      <c r="AZ15" s="68"/>
      <c r="BA15" s="68"/>
      <c r="BB15" s="68"/>
      <c r="BC15" s="68"/>
      <c r="BD15" s="68"/>
      <c r="BE15" s="68"/>
      <c r="BF15" s="68"/>
      <c r="BG15" s="68"/>
      <c r="BH15" s="68"/>
      <c r="BI15" s="68"/>
      <c r="BJ15" s="68"/>
      <c r="BK15" s="68"/>
      <c r="BL15" s="68"/>
      <c r="BM15" s="68"/>
      <c r="BN15" s="68"/>
      <c r="BO15" s="68"/>
      <c r="BP15" s="68"/>
      <c r="BQ15" s="68"/>
      <c r="BR15" s="68"/>
      <c r="BS15" s="68"/>
      <c r="BT15" s="68"/>
      <c r="BU15" s="68"/>
      <c r="BV15" s="68"/>
      <c r="BW15" s="68"/>
    </row>
    <row r="16" spans="1:75" ht="14.25" customHeight="1">
      <c r="A16" s="20" t="s">
        <v>30</v>
      </c>
      <c r="B16" s="23" t="s">
        <v>51</v>
      </c>
      <c r="C16" s="23">
        <v>1</v>
      </c>
      <c r="D16" s="22" t="s">
        <v>52</v>
      </c>
      <c r="E16" s="23" t="s">
        <v>27</v>
      </c>
      <c r="F16" s="23" t="s">
        <v>27</v>
      </c>
      <c r="G16" s="24">
        <v>2.7</v>
      </c>
      <c r="H16" s="77"/>
      <c r="I16" s="79"/>
      <c r="J16" s="78"/>
      <c r="K16" s="79"/>
      <c r="L16" s="79"/>
      <c r="M16" s="79"/>
      <c r="N16" s="79"/>
      <c r="O16" s="79"/>
      <c r="P16" s="79"/>
      <c r="Q16" s="79"/>
      <c r="R16" s="79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8"/>
      <c r="AS16" s="68"/>
      <c r="AT16" s="68"/>
      <c r="AU16" s="68"/>
      <c r="AV16" s="68"/>
      <c r="AW16" s="68"/>
      <c r="AX16" s="68"/>
      <c r="AY16" s="68"/>
      <c r="AZ16" s="68"/>
      <c r="BA16" s="68"/>
      <c r="BB16" s="68"/>
      <c r="BC16" s="68"/>
      <c r="BD16" s="68"/>
      <c r="BE16" s="68"/>
      <c r="BF16" s="68"/>
      <c r="BG16" s="68"/>
      <c r="BH16" s="68"/>
      <c r="BI16" s="68"/>
      <c r="BJ16" s="68"/>
      <c r="BK16" s="68"/>
      <c r="BL16" s="68"/>
      <c r="BM16" s="68"/>
      <c r="BN16" s="68"/>
      <c r="BO16" s="68"/>
      <c r="BP16" s="68"/>
      <c r="BQ16" s="68"/>
      <c r="BR16" s="68"/>
      <c r="BS16" s="68"/>
      <c r="BT16" s="68"/>
      <c r="BU16" s="68"/>
      <c r="BV16" s="68"/>
      <c r="BW16" s="68"/>
    </row>
    <row r="17" spans="1:75" ht="15" customHeight="1">
      <c r="A17" s="19">
        <v>6</v>
      </c>
      <c r="B17" s="23" t="s">
        <v>48</v>
      </c>
      <c r="C17" s="23">
        <v>10</v>
      </c>
      <c r="D17" s="22" t="s">
        <v>47</v>
      </c>
      <c r="E17" s="23" t="s">
        <v>27</v>
      </c>
      <c r="F17" s="23" t="s">
        <v>27</v>
      </c>
      <c r="G17" s="24">
        <f>0.35*C17</f>
        <v>3.5</v>
      </c>
      <c r="H17" s="77"/>
      <c r="I17" s="79"/>
      <c r="J17" s="78"/>
      <c r="K17" s="79"/>
      <c r="L17" s="79"/>
      <c r="M17" s="79"/>
      <c r="N17" s="79"/>
      <c r="O17" s="79"/>
      <c r="P17" s="79"/>
      <c r="Q17" s="79"/>
      <c r="R17" s="79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68"/>
      <c r="AS17" s="68"/>
      <c r="AT17" s="68"/>
      <c r="AU17" s="68"/>
      <c r="AV17" s="68"/>
      <c r="AW17" s="68"/>
      <c r="AX17" s="68"/>
      <c r="AY17" s="68"/>
      <c r="AZ17" s="68"/>
      <c r="BA17" s="68"/>
      <c r="BB17" s="68"/>
      <c r="BC17" s="68"/>
      <c r="BD17" s="68"/>
      <c r="BE17" s="68"/>
      <c r="BF17" s="68"/>
      <c r="BG17" s="68"/>
      <c r="BH17" s="68"/>
      <c r="BI17" s="68"/>
      <c r="BJ17" s="68"/>
      <c r="BK17" s="68"/>
      <c r="BL17" s="68"/>
      <c r="BM17" s="68"/>
      <c r="BN17" s="68"/>
      <c r="BO17" s="68"/>
      <c r="BP17" s="68"/>
      <c r="BQ17" s="68"/>
      <c r="BR17" s="68"/>
      <c r="BS17" s="68"/>
      <c r="BT17" s="68"/>
      <c r="BU17" s="68"/>
      <c r="BV17" s="68"/>
      <c r="BW17" s="68"/>
    </row>
    <row r="18" spans="1:75" ht="12.75">
      <c r="A18" s="22" t="s">
        <v>31</v>
      </c>
      <c r="B18" s="23" t="s">
        <v>50</v>
      </c>
      <c r="C18" s="25">
        <v>1</v>
      </c>
      <c r="D18" s="26" t="s">
        <v>49</v>
      </c>
      <c r="E18" s="23" t="s">
        <v>27</v>
      </c>
      <c r="F18" s="23" t="s">
        <v>27</v>
      </c>
      <c r="G18" s="25">
        <f>0.63*C18</f>
        <v>0.63</v>
      </c>
      <c r="H18" s="80"/>
      <c r="I18" s="79"/>
      <c r="J18" s="78"/>
      <c r="K18" s="79"/>
      <c r="L18" s="79"/>
      <c r="M18" s="79"/>
      <c r="N18" s="79"/>
      <c r="O18" s="79"/>
      <c r="P18" s="79"/>
      <c r="Q18" s="79"/>
      <c r="R18" s="79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8"/>
      <c r="AT18" s="68"/>
      <c r="AU18" s="68"/>
      <c r="AV18" s="68"/>
      <c r="AW18" s="68"/>
      <c r="AX18" s="68"/>
      <c r="AY18" s="68"/>
      <c r="AZ18" s="68"/>
      <c r="BA18" s="68"/>
      <c r="BB18" s="68"/>
      <c r="BC18" s="68"/>
      <c r="BD18" s="68"/>
      <c r="BE18" s="68"/>
      <c r="BF18" s="68"/>
      <c r="BG18" s="68"/>
      <c r="BH18" s="68"/>
      <c r="BI18" s="68"/>
      <c r="BJ18" s="68"/>
      <c r="BK18" s="68"/>
      <c r="BL18" s="68"/>
      <c r="BM18" s="68"/>
      <c r="BN18" s="68"/>
      <c r="BO18" s="68"/>
      <c r="BP18" s="68"/>
      <c r="BQ18" s="68"/>
      <c r="BR18" s="68"/>
      <c r="BS18" s="68"/>
      <c r="BT18" s="68"/>
      <c r="BU18" s="68"/>
      <c r="BV18" s="68"/>
      <c r="BW18" s="68"/>
    </row>
    <row r="19" spans="1:75" ht="12.75">
      <c r="A19" s="19">
        <v>8</v>
      </c>
      <c r="B19" s="27" t="s">
        <v>0</v>
      </c>
      <c r="C19" s="25">
        <v>30</v>
      </c>
      <c r="D19" s="26" t="s">
        <v>2</v>
      </c>
      <c r="E19" s="23" t="s">
        <v>27</v>
      </c>
      <c r="F19" s="23" t="s">
        <v>27</v>
      </c>
      <c r="G19" s="25">
        <f>0.2*C19</f>
        <v>6</v>
      </c>
      <c r="H19" s="80"/>
      <c r="I19" s="79"/>
      <c r="J19" s="78"/>
      <c r="K19" s="79"/>
      <c r="L19" s="79"/>
      <c r="M19" s="79"/>
      <c r="N19" s="79"/>
      <c r="O19" s="79"/>
      <c r="P19" s="79"/>
      <c r="Q19" s="79"/>
      <c r="R19" s="79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68"/>
      <c r="AK19" s="68"/>
      <c r="AL19" s="68"/>
      <c r="AM19" s="68"/>
      <c r="AN19" s="68"/>
      <c r="AO19" s="68"/>
      <c r="AP19" s="68"/>
      <c r="AQ19" s="68"/>
      <c r="AR19" s="68"/>
      <c r="AS19" s="68"/>
      <c r="AT19" s="68"/>
      <c r="AU19" s="68"/>
      <c r="AV19" s="68"/>
      <c r="AW19" s="68"/>
      <c r="AX19" s="68"/>
      <c r="AY19" s="68"/>
      <c r="AZ19" s="68"/>
      <c r="BA19" s="68"/>
      <c r="BB19" s="68"/>
      <c r="BC19" s="68"/>
      <c r="BD19" s="68"/>
      <c r="BE19" s="68"/>
      <c r="BF19" s="68"/>
      <c r="BG19" s="68"/>
      <c r="BH19" s="68"/>
      <c r="BI19" s="68"/>
      <c r="BJ19" s="68"/>
      <c r="BK19" s="68"/>
      <c r="BL19" s="68"/>
      <c r="BM19" s="68"/>
      <c r="BN19" s="68"/>
      <c r="BO19" s="68"/>
      <c r="BP19" s="68"/>
      <c r="BQ19" s="68"/>
      <c r="BR19" s="68"/>
      <c r="BS19" s="68"/>
      <c r="BT19" s="68"/>
      <c r="BU19" s="68"/>
      <c r="BV19" s="68"/>
      <c r="BW19" s="68"/>
    </row>
    <row r="20" spans="1:75" ht="12.75">
      <c r="A20" s="22" t="s">
        <v>14</v>
      </c>
      <c r="B20" s="27" t="s">
        <v>1</v>
      </c>
      <c r="C20" s="25">
        <v>30</v>
      </c>
      <c r="D20" s="26" t="s">
        <v>2</v>
      </c>
      <c r="E20" s="23" t="s">
        <v>27</v>
      </c>
      <c r="F20" s="23">
        <v>1.67</v>
      </c>
      <c r="G20" s="25">
        <f>0.16*C20*1.67</f>
        <v>8.016</v>
      </c>
      <c r="H20" s="80"/>
      <c r="I20" s="78"/>
      <c r="J20" s="79"/>
      <c r="K20" s="79"/>
      <c r="L20" s="79"/>
      <c r="M20" s="79"/>
      <c r="N20" s="79"/>
      <c r="O20" s="79"/>
      <c r="P20" s="79"/>
      <c r="Q20" s="79"/>
      <c r="R20" s="79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68"/>
      <c r="AH20" s="68"/>
      <c r="AI20" s="68"/>
      <c r="AJ20" s="68"/>
      <c r="AK20" s="68"/>
      <c r="AL20" s="68"/>
      <c r="AM20" s="68"/>
      <c r="AN20" s="68"/>
      <c r="AO20" s="68"/>
      <c r="AP20" s="68"/>
      <c r="AQ20" s="68"/>
      <c r="AR20" s="68"/>
      <c r="AS20" s="68"/>
      <c r="AT20" s="68"/>
      <c r="AU20" s="68"/>
      <c r="AV20" s="68"/>
      <c r="AW20" s="68"/>
      <c r="AX20" s="68"/>
      <c r="AY20" s="68"/>
      <c r="AZ20" s="68"/>
      <c r="BA20" s="68"/>
      <c r="BB20" s="68"/>
      <c r="BC20" s="68"/>
      <c r="BD20" s="68"/>
      <c r="BE20" s="68"/>
      <c r="BF20" s="68"/>
      <c r="BG20" s="68"/>
      <c r="BH20" s="68"/>
      <c r="BI20" s="68"/>
      <c r="BJ20" s="68"/>
      <c r="BK20" s="68"/>
      <c r="BL20" s="68"/>
      <c r="BM20" s="68"/>
      <c r="BN20" s="68"/>
      <c r="BO20" s="68"/>
      <c r="BP20" s="68"/>
      <c r="BQ20" s="68"/>
      <c r="BR20" s="68"/>
      <c r="BS20" s="68"/>
      <c r="BT20" s="68"/>
      <c r="BU20" s="68"/>
      <c r="BV20" s="68"/>
      <c r="BW20" s="68"/>
    </row>
    <row r="21" spans="1:75" ht="12.75">
      <c r="A21" s="19">
        <v>10</v>
      </c>
      <c r="B21" s="27" t="s">
        <v>3</v>
      </c>
      <c r="C21" s="25">
        <v>1</v>
      </c>
      <c r="D21" s="28" t="s">
        <v>29</v>
      </c>
      <c r="E21" s="23" t="s">
        <v>27</v>
      </c>
      <c r="F21" s="23" t="s">
        <v>27</v>
      </c>
      <c r="G21" s="25">
        <f>0.25*C21</f>
        <v>0.25</v>
      </c>
      <c r="H21" s="80"/>
      <c r="I21" s="78"/>
      <c r="J21" s="79"/>
      <c r="K21" s="79"/>
      <c r="L21" s="79"/>
      <c r="M21" s="79"/>
      <c r="N21" s="79"/>
      <c r="O21" s="79"/>
      <c r="P21" s="79"/>
      <c r="Q21" s="79"/>
      <c r="R21" s="79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8"/>
      <c r="AQ21" s="68"/>
      <c r="AR21" s="68"/>
      <c r="AS21" s="68"/>
      <c r="AT21" s="68"/>
      <c r="AU21" s="68"/>
      <c r="AV21" s="68"/>
      <c r="AW21" s="68"/>
      <c r="AX21" s="68"/>
      <c r="AY21" s="68"/>
      <c r="AZ21" s="68"/>
      <c r="BA21" s="68"/>
      <c r="BB21" s="68"/>
      <c r="BC21" s="68"/>
      <c r="BD21" s="68"/>
      <c r="BE21" s="68"/>
      <c r="BF21" s="68"/>
      <c r="BG21" s="68"/>
      <c r="BH21" s="68"/>
      <c r="BI21" s="68"/>
      <c r="BJ21" s="68"/>
      <c r="BK21" s="68"/>
      <c r="BL21" s="68"/>
      <c r="BM21" s="68"/>
      <c r="BN21" s="68"/>
      <c r="BO21" s="68"/>
      <c r="BP21" s="68"/>
      <c r="BQ21" s="68"/>
      <c r="BR21" s="68"/>
      <c r="BS21" s="68"/>
      <c r="BT21" s="68"/>
      <c r="BU21" s="68"/>
      <c r="BV21" s="68"/>
      <c r="BW21" s="68"/>
    </row>
    <row r="22" spans="1:75" ht="12.75">
      <c r="A22" s="22" t="s">
        <v>15</v>
      </c>
      <c r="B22" s="27" t="s">
        <v>5</v>
      </c>
      <c r="C22" s="25">
        <v>4</v>
      </c>
      <c r="D22" s="28" t="s">
        <v>4</v>
      </c>
      <c r="E22" s="23" t="s">
        <v>27</v>
      </c>
      <c r="F22" s="23" t="s">
        <v>27</v>
      </c>
      <c r="G22" s="25">
        <f>0.21*C22</f>
        <v>0.84</v>
      </c>
      <c r="H22" s="80"/>
      <c r="I22" s="79"/>
      <c r="J22" s="78"/>
      <c r="K22" s="79"/>
      <c r="L22" s="79"/>
      <c r="M22" s="79"/>
      <c r="N22" s="79"/>
      <c r="O22" s="79"/>
      <c r="P22" s="79"/>
      <c r="Q22" s="79"/>
      <c r="R22" s="79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8"/>
      <c r="AN22" s="68"/>
      <c r="AO22" s="68"/>
      <c r="AP22" s="68"/>
      <c r="AQ22" s="68"/>
      <c r="AR22" s="68"/>
      <c r="AS22" s="68"/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8"/>
      <c r="BE22" s="68"/>
      <c r="BF22" s="68"/>
      <c r="BG22" s="68"/>
      <c r="BH22" s="68"/>
      <c r="BI22" s="68"/>
      <c r="BJ22" s="68"/>
      <c r="BK22" s="68"/>
      <c r="BL22" s="68"/>
      <c r="BM22" s="68"/>
      <c r="BN22" s="68"/>
      <c r="BO22" s="68"/>
      <c r="BP22" s="68"/>
      <c r="BQ22" s="68"/>
      <c r="BR22" s="68"/>
      <c r="BS22" s="68"/>
      <c r="BT22" s="68"/>
      <c r="BU22" s="68"/>
      <c r="BV22" s="68"/>
      <c r="BW22" s="68"/>
    </row>
    <row r="23" spans="1:75" ht="12.75">
      <c r="A23" s="19">
        <v>12</v>
      </c>
      <c r="B23" s="27" t="s">
        <v>6</v>
      </c>
      <c r="C23" s="25">
        <v>1</v>
      </c>
      <c r="D23" s="28" t="s">
        <v>7</v>
      </c>
      <c r="E23" s="23" t="s">
        <v>27</v>
      </c>
      <c r="F23" s="23" t="s">
        <v>27</v>
      </c>
      <c r="G23" s="25">
        <f>0.62*C23</f>
        <v>0.62</v>
      </c>
      <c r="H23" s="80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/>
      <c r="AQ23" s="68"/>
      <c r="AR23" s="68"/>
      <c r="AS23" s="68"/>
      <c r="AT23" s="68"/>
      <c r="AU23" s="68"/>
      <c r="AV23" s="68"/>
      <c r="AW23" s="68"/>
      <c r="AX23" s="68"/>
      <c r="AY23" s="68"/>
      <c r="AZ23" s="68"/>
      <c r="BA23" s="68"/>
      <c r="BB23" s="68"/>
      <c r="BC23" s="68"/>
      <c r="BD23" s="68"/>
      <c r="BE23" s="68"/>
      <c r="BF23" s="68"/>
      <c r="BG23" s="68"/>
      <c r="BH23" s="68"/>
      <c r="BI23" s="68"/>
      <c r="BJ23" s="68"/>
      <c r="BK23" s="68"/>
      <c r="BL23" s="68"/>
      <c r="BM23" s="68"/>
      <c r="BN23" s="68"/>
      <c r="BO23" s="68"/>
      <c r="BP23" s="68"/>
      <c r="BQ23" s="68"/>
      <c r="BR23" s="68"/>
      <c r="BS23" s="68"/>
      <c r="BT23" s="68"/>
      <c r="BU23" s="68"/>
      <c r="BV23" s="68"/>
      <c r="BW23" s="68"/>
    </row>
    <row r="24" spans="1:75" ht="25.5">
      <c r="A24" s="22" t="s">
        <v>16</v>
      </c>
      <c r="B24" s="27" t="s">
        <v>8</v>
      </c>
      <c r="C24" s="25">
        <v>1</v>
      </c>
      <c r="D24" s="26" t="s">
        <v>9</v>
      </c>
      <c r="E24" s="23" t="s">
        <v>27</v>
      </c>
      <c r="F24" s="23" t="s">
        <v>27</v>
      </c>
      <c r="G24" s="25">
        <f>0.08*C24</f>
        <v>0.08</v>
      </c>
      <c r="H24" s="80"/>
      <c r="I24" s="79"/>
      <c r="J24" s="78"/>
      <c r="K24" s="79"/>
      <c r="L24" s="79"/>
      <c r="M24" s="79"/>
      <c r="N24" s="79"/>
      <c r="O24" s="79"/>
      <c r="P24" s="79"/>
      <c r="Q24" s="79"/>
      <c r="R24" s="79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8"/>
      <c r="AN24" s="68"/>
      <c r="AO24" s="68"/>
      <c r="AP24" s="68"/>
      <c r="AQ24" s="68"/>
      <c r="AR24" s="68"/>
      <c r="AS24" s="68"/>
      <c r="AT24" s="68"/>
      <c r="AU24" s="68"/>
      <c r="AV24" s="68"/>
      <c r="AW24" s="68"/>
      <c r="AX24" s="68"/>
      <c r="AY24" s="68"/>
      <c r="AZ24" s="68"/>
      <c r="BA24" s="68"/>
      <c r="BB24" s="68"/>
      <c r="BC24" s="68"/>
      <c r="BD24" s="68"/>
      <c r="BE24" s="68"/>
      <c r="BF24" s="68"/>
      <c r="BG24" s="68"/>
      <c r="BH24" s="68"/>
      <c r="BI24" s="68"/>
      <c r="BJ24" s="68"/>
      <c r="BK24" s="68"/>
      <c r="BL24" s="68"/>
      <c r="BM24" s="68"/>
      <c r="BN24" s="68"/>
      <c r="BO24" s="68"/>
      <c r="BP24" s="68"/>
      <c r="BQ24" s="68"/>
      <c r="BR24" s="68"/>
      <c r="BS24" s="68"/>
      <c r="BT24" s="68"/>
      <c r="BU24" s="68"/>
      <c r="BV24" s="68"/>
      <c r="BW24" s="68"/>
    </row>
    <row r="25" spans="1:75" ht="12.75">
      <c r="A25" s="19">
        <v>14</v>
      </c>
      <c r="B25" s="27" t="s">
        <v>10</v>
      </c>
      <c r="C25" s="25">
        <v>43.5</v>
      </c>
      <c r="D25" s="28" t="s">
        <v>11</v>
      </c>
      <c r="E25" s="23" t="s">
        <v>27</v>
      </c>
      <c r="F25" s="23" t="s">
        <v>27</v>
      </c>
      <c r="G25" s="25">
        <f>0.05*C25</f>
        <v>2.1750000000000003</v>
      </c>
      <c r="H25" s="80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68"/>
      <c r="AT25" s="68"/>
      <c r="AU25" s="68"/>
      <c r="AV25" s="68"/>
      <c r="AW25" s="68"/>
      <c r="AX25" s="68"/>
      <c r="AY25" s="68"/>
      <c r="AZ25" s="68"/>
      <c r="BA25" s="68"/>
      <c r="BB25" s="68"/>
      <c r="BC25" s="68"/>
      <c r="BD25" s="68"/>
      <c r="BE25" s="68"/>
      <c r="BF25" s="68"/>
      <c r="BG25" s="68"/>
      <c r="BH25" s="68"/>
      <c r="BI25" s="68"/>
      <c r="BJ25" s="68"/>
      <c r="BK25" s="68"/>
      <c r="BL25" s="68"/>
      <c r="BM25" s="68"/>
      <c r="BN25" s="68"/>
      <c r="BO25" s="68"/>
      <c r="BP25" s="68"/>
      <c r="BQ25" s="68"/>
      <c r="BR25" s="68"/>
      <c r="BS25" s="68"/>
      <c r="BT25" s="68"/>
      <c r="BU25" s="68"/>
      <c r="BV25" s="68"/>
      <c r="BW25" s="68"/>
    </row>
    <row r="26" spans="1:75" ht="12.75">
      <c r="A26" s="19">
        <v>15</v>
      </c>
      <c r="B26" s="27" t="s">
        <v>59</v>
      </c>
      <c r="C26" s="25">
        <v>1</v>
      </c>
      <c r="D26" s="28" t="s">
        <v>60</v>
      </c>
      <c r="E26" s="23" t="s">
        <v>27</v>
      </c>
      <c r="F26" s="23" t="s">
        <v>27</v>
      </c>
      <c r="G26" s="25">
        <f>0.3*C26</f>
        <v>0.3</v>
      </c>
      <c r="H26" s="80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8"/>
      <c r="AT26" s="68"/>
      <c r="AU26" s="68"/>
      <c r="AV26" s="68"/>
      <c r="AW26" s="68"/>
      <c r="AX26" s="68"/>
      <c r="AY26" s="68"/>
      <c r="AZ26" s="68"/>
      <c r="BA26" s="68"/>
      <c r="BB26" s="68"/>
      <c r="BC26" s="68"/>
      <c r="BD26" s="68"/>
      <c r="BE26" s="68"/>
      <c r="BF26" s="68"/>
      <c r="BG26" s="68"/>
      <c r="BH26" s="68"/>
      <c r="BI26" s="68"/>
      <c r="BJ26" s="68"/>
      <c r="BK26" s="68"/>
      <c r="BL26" s="68"/>
      <c r="BM26" s="68"/>
      <c r="BN26" s="68"/>
      <c r="BO26" s="68"/>
      <c r="BP26" s="68"/>
      <c r="BQ26" s="68"/>
      <c r="BR26" s="68"/>
      <c r="BS26" s="68"/>
      <c r="BT26" s="68"/>
      <c r="BU26" s="68"/>
      <c r="BV26" s="68"/>
      <c r="BW26" s="68"/>
    </row>
    <row r="27" spans="1:75" ht="12.75">
      <c r="A27" s="19">
        <v>16</v>
      </c>
      <c r="B27" s="27" t="s">
        <v>12</v>
      </c>
      <c r="C27" s="25">
        <v>8</v>
      </c>
      <c r="D27" s="28" t="s">
        <v>13</v>
      </c>
      <c r="E27" s="23" t="s">
        <v>27</v>
      </c>
      <c r="F27" s="23" t="s">
        <v>27</v>
      </c>
      <c r="G27" s="25">
        <f>0.35*C27</f>
        <v>2.8</v>
      </c>
      <c r="H27" s="80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8"/>
      <c r="AN27" s="68"/>
      <c r="AO27" s="68"/>
      <c r="AP27" s="68"/>
      <c r="AQ27" s="68"/>
      <c r="AR27" s="68"/>
      <c r="AS27" s="68"/>
      <c r="AT27" s="68"/>
      <c r="AU27" s="68"/>
      <c r="AV27" s="68"/>
      <c r="AW27" s="68"/>
      <c r="AX27" s="68"/>
      <c r="AY27" s="68"/>
      <c r="AZ27" s="68"/>
      <c r="BA27" s="68"/>
      <c r="BB27" s="68"/>
      <c r="BC27" s="68"/>
      <c r="BD27" s="68"/>
      <c r="BE27" s="68"/>
      <c r="BF27" s="68"/>
      <c r="BG27" s="68"/>
      <c r="BH27" s="68"/>
      <c r="BI27" s="68"/>
      <c r="BJ27" s="68"/>
      <c r="BK27" s="68"/>
      <c r="BL27" s="68"/>
      <c r="BM27" s="68"/>
      <c r="BN27" s="68"/>
      <c r="BO27" s="68"/>
      <c r="BP27" s="68"/>
      <c r="BQ27" s="68"/>
      <c r="BR27" s="68"/>
      <c r="BS27" s="68"/>
      <c r="BT27" s="68"/>
      <c r="BU27" s="68"/>
      <c r="BV27" s="68"/>
      <c r="BW27" s="68"/>
    </row>
    <row r="28" spans="1:75" ht="12.75">
      <c r="A28" s="19"/>
      <c r="B28" s="27" t="s">
        <v>62</v>
      </c>
      <c r="C28" s="25">
        <v>0.07</v>
      </c>
      <c r="D28" s="28" t="s">
        <v>63</v>
      </c>
      <c r="E28" s="23"/>
      <c r="F28" s="23"/>
      <c r="G28" s="25">
        <v>0.16</v>
      </c>
      <c r="H28" s="80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8"/>
      <c r="AN28" s="68"/>
      <c r="AO28" s="68"/>
      <c r="AP28" s="68"/>
      <c r="AQ28" s="68"/>
      <c r="AR28" s="68"/>
      <c r="AS28" s="68"/>
      <c r="AT28" s="68"/>
      <c r="AU28" s="68"/>
      <c r="AV28" s="68"/>
      <c r="AW28" s="68"/>
      <c r="AX28" s="68"/>
      <c r="AY28" s="68"/>
      <c r="AZ28" s="68"/>
      <c r="BA28" s="68"/>
      <c r="BB28" s="68"/>
      <c r="BC28" s="68"/>
      <c r="BD28" s="68"/>
      <c r="BE28" s="68"/>
      <c r="BF28" s="68"/>
      <c r="BG28" s="68"/>
      <c r="BH28" s="68"/>
      <c r="BI28" s="68"/>
      <c r="BJ28" s="68"/>
      <c r="BK28" s="68"/>
      <c r="BL28" s="68"/>
      <c r="BM28" s="68"/>
      <c r="BN28" s="68"/>
      <c r="BO28" s="68"/>
      <c r="BP28" s="68"/>
      <c r="BQ28" s="68"/>
      <c r="BR28" s="68"/>
      <c r="BS28" s="68"/>
      <c r="BT28" s="68"/>
      <c r="BU28" s="68"/>
      <c r="BV28" s="68"/>
      <c r="BW28" s="68"/>
    </row>
    <row r="29" spans="1:75" ht="14.25" customHeight="1">
      <c r="A29" s="22" t="s">
        <v>53</v>
      </c>
      <c r="B29" s="81" t="s">
        <v>64</v>
      </c>
      <c r="C29" s="23">
        <v>2</v>
      </c>
      <c r="D29" s="22" t="s">
        <v>65</v>
      </c>
      <c r="E29" s="23" t="s">
        <v>27</v>
      </c>
      <c r="F29" s="23">
        <v>1.67</v>
      </c>
      <c r="G29" s="24">
        <f>0.33*C29*F29</f>
        <v>1.1022</v>
      </c>
      <c r="H29" s="77" t="s">
        <v>34</v>
      </c>
      <c r="I29" s="78"/>
      <c r="J29" s="79"/>
      <c r="K29" s="79"/>
      <c r="L29" s="79"/>
      <c r="M29" s="79"/>
      <c r="N29" s="79"/>
      <c r="O29" s="79"/>
      <c r="P29" s="79"/>
      <c r="Q29" s="79"/>
      <c r="R29" s="79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8"/>
      <c r="AN29" s="68"/>
      <c r="AO29" s="68"/>
      <c r="AP29" s="68"/>
      <c r="AQ29" s="68"/>
      <c r="AR29" s="68"/>
      <c r="AS29" s="68"/>
      <c r="AT29" s="68"/>
      <c r="AU29" s="68"/>
      <c r="AV29" s="68"/>
      <c r="AW29" s="68"/>
      <c r="AX29" s="68"/>
      <c r="AY29" s="68"/>
      <c r="AZ29" s="68"/>
      <c r="BA29" s="68"/>
      <c r="BB29" s="68"/>
      <c r="BC29" s="68"/>
      <c r="BD29" s="68"/>
      <c r="BE29" s="68"/>
      <c r="BF29" s="68"/>
      <c r="BG29" s="68"/>
      <c r="BH29" s="68"/>
      <c r="BI29" s="68"/>
      <c r="BJ29" s="68"/>
      <c r="BK29" s="68"/>
      <c r="BL29" s="68"/>
      <c r="BM29" s="68"/>
      <c r="BN29" s="68"/>
      <c r="BO29" s="68"/>
      <c r="BP29" s="68"/>
      <c r="BQ29" s="68"/>
      <c r="BR29" s="68"/>
      <c r="BS29" s="68"/>
      <c r="BT29" s="68"/>
      <c r="BU29" s="68"/>
      <c r="BV29" s="68"/>
      <c r="BW29" s="68"/>
    </row>
    <row r="30" spans="1:75" ht="15" customHeight="1">
      <c r="A30" s="19">
        <v>3</v>
      </c>
      <c r="B30" s="23" t="s">
        <v>66</v>
      </c>
      <c r="C30" s="23">
        <v>0.07</v>
      </c>
      <c r="D30" s="22" t="s">
        <v>67</v>
      </c>
      <c r="E30" s="23" t="s">
        <v>27</v>
      </c>
      <c r="F30" s="23">
        <v>1.67</v>
      </c>
      <c r="G30" s="24">
        <f>6.13*C30*F30</f>
        <v>0.716597</v>
      </c>
      <c r="H30" s="77" t="s">
        <v>34</v>
      </c>
      <c r="I30" s="78"/>
      <c r="J30" s="79"/>
      <c r="K30" s="79"/>
      <c r="L30" s="79"/>
      <c r="M30" s="79"/>
      <c r="N30" s="79"/>
      <c r="O30" s="79"/>
      <c r="P30" s="79"/>
      <c r="Q30" s="79"/>
      <c r="R30" s="79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8"/>
      <c r="AN30" s="68"/>
      <c r="AO30" s="68"/>
      <c r="AP30" s="68"/>
      <c r="AQ30" s="68"/>
      <c r="AR30" s="68"/>
      <c r="AS30" s="68"/>
      <c r="AT30" s="68"/>
      <c r="AU30" s="68"/>
      <c r="AV30" s="68"/>
      <c r="AW30" s="68"/>
      <c r="AX30" s="68"/>
      <c r="AY30" s="68"/>
      <c r="AZ30" s="68"/>
      <c r="BA30" s="68"/>
      <c r="BB30" s="68"/>
      <c r="BC30" s="68"/>
      <c r="BD30" s="68"/>
      <c r="BE30" s="68"/>
      <c r="BF30" s="68"/>
      <c r="BG30" s="68"/>
      <c r="BH30" s="68"/>
      <c r="BI30" s="68"/>
      <c r="BJ30" s="68"/>
      <c r="BK30" s="68"/>
      <c r="BL30" s="68"/>
      <c r="BM30" s="68"/>
      <c r="BN30" s="68"/>
      <c r="BO30" s="68"/>
      <c r="BP30" s="68"/>
      <c r="BQ30" s="68"/>
      <c r="BR30" s="68"/>
      <c r="BS30" s="68"/>
      <c r="BT30" s="68"/>
      <c r="BU30" s="68"/>
      <c r="BV30" s="68"/>
      <c r="BW30" s="68"/>
    </row>
    <row r="31" spans="1:75" ht="12.75">
      <c r="A31" s="22" t="s">
        <v>68</v>
      </c>
      <c r="B31" s="23" t="s">
        <v>69</v>
      </c>
      <c r="C31" s="25">
        <v>2</v>
      </c>
      <c r="D31" s="26" t="s">
        <v>70</v>
      </c>
      <c r="E31" s="23" t="s">
        <v>27</v>
      </c>
      <c r="F31" s="23">
        <v>1.67</v>
      </c>
      <c r="G31" s="29">
        <f>0.55*C31*F31</f>
        <v>1.837</v>
      </c>
      <c r="H31" s="77" t="s">
        <v>34</v>
      </c>
      <c r="I31" s="78"/>
      <c r="J31" s="79"/>
      <c r="K31" s="79"/>
      <c r="L31" s="79"/>
      <c r="M31" s="79"/>
      <c r="N31" s="79"/>
      <c r="O31" s="79"/>
      <c r="P31" s="79"/>
      <c r="Q31" s="79"/>
      <c r="R31" s="79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68"/>
      <c r="AK31" s="68"/>
      <c r="AL31" s="68"/>
      <c r="AM31" s="68"/>
      <c r="AN31" s="68"/>
      <c r="AO31" s="68"/>
      <c r="AP31" s="68"/>
      <c r="AQ31" s="68"/>
      <c r="AR31" s="68"/>
      <c r="AS31" s="68"/>
      <c r="AT31" s="68"/>
      <c r="AU31" s="68"/>
      <c r="AV31" s="68"/>
      <c r="AW31" s="68"/>
      <c r="AX31" s="68"/>
      <c r="AY31" s="68"/>
      <c r="AZ31" s="68"/>
      <c r="BA31" s="68"/>
      <c r="BB31" s="68"/>
      <c r="BC31" s="68"/>
      <c r="BD31" s="68"/>
      <c r="BE31" s="68"/>
      <c r="BF31" s="68"/>
      <c r="BG31" s="68"/>
      <c r="BH31" s="68"/>
      <c r="BI31" s="68"/>
      <c r="BJ31" s="68"/>
      <c r="BK31" s="68"/>
      <c r="BL31" s="68"/>
      <c r="BM31" s="68"/>
      <c r="BN31" s="68"/>
      <c r="BO31" s="68"/>
      <c r="BP31" s="68"/>
      <c r="BQ31" s="68"/>
      <c r="BR31" s="68"/>
      <c r="BS31" s="68"/>
      <c r="BT31" s="68"/>
      <c r="BU31" s="68"/>
      <c r="BV31" s="68"/>
      <c r="BW31" s="68"/>
    </row>
    <row r="32" spans="1:75" ht="12.75">
      <c r="A32" s="19">
        <v>5</v>
      </c>
      <c r="B32" s="27" t="s">
        <v>71</v>
      </c>
      <c r="C32" s="25">
        <v>1</v>
      </c>
      <c r="D32" s="26" t="s">
        <v>72</v>
      </c>
      <c r="E32" s="23" t="s">
        <v>27</v>
      </c>
      <c r="F32" s="23">
        <v>1</v>
      </c>
      <c r="G32" s="29">
        <f>8.55*C32*F32</f>
        <v>8.55</v>
      </c>
      <c r="H32" s="80"/>
      <c r="I32" s="79"/>
      <c r="J32" s="78"/>
      <c r="K32" s="79"/>
      <c r="L32" s="79"/>
      <c r="M32" s="79"/>
      <c r="N32" s="79"/>
      <c r="O32" s="79"/>
      <c r="P32" s="79"/>
      <c r="Q32" s="79"/>
      <c r="R32" s="79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8"/>
      <c r="AJ32" s="68"/>
      <c r="AK32" s="68"/>
      <c r="AL32" s="68"/>
      <c r="AM32" s="68"/>
      <c r="AN32" s="68"/>
      <c r="AO32" s="68"/>
      <c r="AP32" s="68"/>
      <c r="AQ32" s="68"/>
      <c r="AR32" s="68"/>
      <c r="AS32" s="68"/>
      <c r="AT32" s="68"/>
      <c r="AU32" s="68"/>
      <c r="AV32" s="68"/>
      <c r="AW32" s="68"/>
      <c r="AX32" s="68"/>
      <c r="AY32" s="68"/>
      <c r="AZ32" s="68"/>
      <c r="BA32" s="68"/>
      <c r="BB32" s="68"/>
      <c r="BC32" s="68"/>
      <c r="BD32" s="68"/>
      <c r="BE32" s="68"/>
      <c r="BF32" s="68"/>
      <c r="BG32" s="68"/>
      <c r="BH32" s="68"/>
      <c r="BI32" s="68"/>
      <c r="BJ32" s="68"/>
      <c r="BK32" s="68"/>
      <c r="BL32" s="68"/>
      <c r="BM32" s="68"/>
      <c r="BN32" s="68"/>
      <c r="BO32" s="68"/>
      <c r="BP32" s="68"/>
      <c r="BQ32" s="68"/>
      <c r="BR32" s="68"/>
      <c r="BS32" s="68"/>
      <c r="BT32" s="68"/>
      <c r="BU32" s="68"/>
      <c r="BV32" s="68"/>
      <c r="BW32" s="68"/>
    </row>
    <row r="33" spans="1:75" ht="25.5">
      <c r="A33" s="19"/>
      <c r="B33" s="27" t="s">
        <v>73</v>
      </c>
      <c r="C33" s="25">
        <v>3</v>
      </c>
      <c r="D33" s="26" t="s">
        <v>74</v>
      </c>
      <c r="E33" s="23" t="s">
        <v>27</v>
      </c>
      <c r="F33" s="23">
        <v>1</v>
      </c>
      <c r="G33" s="29">
        <f>0.49*C33*F33</f>
        <v>1.47</v>
      </c>
      <c r="H33" s="80"/>
      <c r="I33" s="79"/>
      <c r="J33" s="78"/>
      <c r="K33" s="79"/>
      <c r="L33" s="79"/>
      <c r="M33" s="79"/>
      <c r="N33" s="79"/>
      <c r="O33" s="79"/>
      <c r="P33" s="79"/>
      <c r="Q33" s="79"/>
      <c r="R33" s="79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8"/>
      <c r="AJ33" s="68"/>
      <c r="AK33" s="68"/>
      <c r="AL33" s="68"/>
      <c r="AM33" s="68"/>
      <c r="AN33" s="68"/>
      <c r="AO33" s="68"/>
      <c r="AP33" s="68"/>
      <c r="AQ33" s="68"/>
      <c r="AR33" s="68"/>
      <c r="AS33" s="68"/>
      <c r="AT33" s="68"/>
      <c r="AU33" s="68"/>
      <c r="AV33" s="68"/>
      <c r="AW33" s="68"/>
      <c r="AX33" s="68"/>
      <c r="AY33" s="68"/>
      <c r="AZ33" s="68"/>
      <c r="BA33" s="68"/>
      <c r="BB33" s="68"/>
      <c r="BC33" s="68"/>
      <c r="BD33" s="68"/>
      <c r="BE33" s="68"/>
      <c r="BF33" s="68"/>
      <c r="BG33" s="68"/>
      <c r="BH33" s="68"/>
      <c r="BI33" s="68"/>
      <c r="BJ33" s="68"/>
      <c r="BK33" s="68"/>
      <c r="BL33" s="68"/>
      <c r="BM33" s="68"/>
      <c r="BN33" s="68"/>
      <c r="BO33" s="68"/>
      <c r="BP33" s="68"/>
      <c r="BQ33" s="68"/>
      <c r="BR33" s="68"/>
      <c r="BS33" s="68"/>
      <c r="BT33" s="68"/>
      <c r="BU33" s="68"/>
      <c r="BV33" s="68"/>
      <c r="BW33" s="68"/>
    </row>
    <row r="34" spans="1:75" ht="12.75">
      <c r="A34" s="22" t="s">
        <v>75</v>
      </c>
      <c r="B34" s="27" t="s">
        <v>76</v>
      </c>
      <c r="C34" s="25">
        <v>3</v>
      </c>
      <c r="D34" s="26" t="s">
        <v>77</v>
      </c>
      <c r="E34" s="23" t="s">
        <v>27</v>
      </c>
      <c r="F34" s="23">
        <v>1</v>
      </c>
      <c r="G34" s="29">
        <f>0.22*C34*F34</f>
        <v>0.66</v>
      </c>
      <c r="H34" s="80"/>
      <c r="I34" s="79"/>
      <c r="J34" s="78"/>
      <c r="K34" s="79"/>
      <c r="L34" s="79"/>
      <c r="M34" s="79"/>
      <c r="N34" s="79"/>
      <c r="O34" s="79"/>
      <c r="P34" s="79"/>
      <c r="Q34" s="79"/>
      <c r="R34" s="79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8"/>
      <c r="AQ34" s="68"/>
      <c r="AR34" s="68"/>
      <c r="AS34" s="68"/>
      <c r="AT34" s="68"/>
      <c r="AU34" s="68"/>
      <c r="AV34" s="68"/>
      <c r="AW34" s="68"/>
      <c r="AX34" s="68"/>
      <c r="AY34" s="68"/>
      <c r="AZ34" s="68"/>
      <c r="BA34" s="68"/>
      <c r="BB34" s="68"/>
      <c r="BC34" s="68"/>
      <c r="BD34" s="68"/>
      <c r="BE34" s="68"/>
      <c r="BF34" s="68"/>
      <c r="BG34" s="68"/>
      <c r="BH34" s="68"/>
      <c r="BI34" s="68"/>
      <c r="BJ34" s="68"/>
      <c r="BK34" s="68"/>
      <c r="BL34" s="68"/>
      <c r="BM34" s="68"/>
      <c r="BN34" s="68"/>
      <c r="BO34" s="68"/>
      <c r="BP34" s="68"/>
      <c r="BQ34" s="68"/>
      <c r="BR34" s="68"/>
      <c r="BS34" s="68"/>
      <c r="BT34" s="68"/>
      <c r="BU34" s="68"/>
      <c r="BV34" s="68"/>
      <c r="BW34" s="68"/>
    </row>
    <row r="35" spans="1:75" ht="12.75">
      <c r="A35" s="19">
        <v>7</v>
      </c>
      <c r="B35" s="27" t="s">
        <v>78</v>
      </c>
      <c r="C35" s="25">
        <v>10</v>
      </c>
      <c r="D35" s="28" t="s">
        <v>79</v>
      </c>
      <c r="E35" s="23" t="s">
        <v>27</v>
      </c>
      <c r="F35" s="23">
        <v>1</v>
      </c>
      <c r="G35" s="29">
        <f>0.29*C35*F35</f>
        <v>2.9</v>
      </c>
      <c r="H35" s="80"/>
      <c r="I35" s="79"/>
      <c r="J35" s="78"/>
      <c r="K35" s="79"/>
      <c r="L35" s="79"/>
      <c r="M35" s="79"/>
      <c r="N35" s="79"/>
      <c r="O35" s="79"/>
      <c r="P35" s="79"/>
      <c r="Q35" s="79"/>
      <c r="R35" s="79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8"/>
      <c r="AN35" s="68"/>
      <c r="AO35" s="68"/>
      <c r="AP35" s="68"/>
      <c r="AQ35" s="68"/>
      <c r="AR35" s="68"/>
      <c r="AS35" s="68"/>
      <c r="AT35" s="68"/>
      <c r="AU35" s="68"/>
      <c r="AV35" s="68"/>
      <c r="AW35" s="68"/>
      <c r="AX35" s="68"/>
      <c r="AY35" s="68"/>
      <c r="AZ35" s="68"/>
      <c r="BA35" s="68"/>
      <c r="BB35" s="68"/>
      <c r="BC35" s="68"/>
      <c r="BD35" s="68"/>
      <c r="BE35" s="68"/>
      <c r="BF35" s="68"/>
      <c r="BG35" s="68"/>
      <c r="BH35" s="68"/>
      <c r="BI35" s="68"/>
      <c r="BJ35" s="68"/>
      <c r="BK35" s="68"/>
      <c r="BL35" s="68"/>
      <c r="BM35" s="68"/>
      <c r="BN35" s="68"/>
      <c r="BO35" s="68"/>
      <c r="BP35" s="68"/>
      <c r="BQ35" s="68"/>
      <c r="BR35" s="68"/>
      <c r="BS35" s="68"/>
      <c r="BT35" s="68"/>
      <c r="BU35" s="68"/>
      <c r="BV35" s="68"/>
      <c r="BW35" s="68"/>
    </row>
    <row r="36" spans="1:75" ht="25.5">
      <c r="A36" s="82">
        <v>9</v>
      </c>
      <c r="B36" s="83" t="s">
        <v>80</v>
      </c>
      <c r="C36" s="25">
        <v>0.07</v>
      </c>
      <c r="D36" s="84" t="s">
        <v>79</v>
      </c>
      <c r="E36" s="25" t="s">
        <v>27</v>
      </c>
      <c r="F36" s="25">
        <v>1</v>
      </c>
      <c r="G36" s="29">
        <f>0.13*C36*F36</f>
        <v>0.0091</v>
      </c>
      <c r="H36" s="80"/>
      <c r="I36" s="79"/>
      <c r="J36" s="78"/>
      <c r="K36" s="79"/>
      <c r="L36" s="79"/>
      <c r="M36" s="79"/>
      <c r="N36" s="79"/>
      <c r="O36" s="79"/>
      <c r="P36" s="79"/>
      <c r="Q36" s="79"/>
      <c r="R36" s="79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68"/>
      <c r="AF36" s="68"/>
      <c r="AG36" s="68"/>
      <c r="AH36" s="68"/>
      <c r="AI36" s="68"/>
      <c r="AJ36" s="68"/>
      <c r="AK36" s="68"/>
      <c r="AL36" s="68"/>
      <c r="AM36" s="68"/>
      <c r="AN36" s="68"/>
      <c r="AO36" s="68"/>
      <c r="AP36" s="68"/>
      <c r="AQ36" s="68"/>
      <c r="AR36" s="68"/>
      <c r="AS36" s="68"/>
      <c r="AT36" s="68"/>
      <c r="AU36" s="68"/>
      <c r="AV36" s="68"/>
      <c r="AW36" s="68"/>
      <c r="AX36" s="68"/>
      <c r="AY36" s="68"/>
      <c r="AZ36" s="68"/>
      <c r="BA36" s="68"/>
      <c r="BB36" s="68"/>
      <c r="BC36" s="68"/>
      <c r="BD36" s="68"/>
      <c r="BE36" s="68"/>
      <c r="BF36" s="68"/>
      <c r="BG36" s="68"/>
      <c r="BH36" s="68"/>
      <c r="BI36" s="68"/>
      <c r="BJ36" s="68"/>
      <c r="BK36" s="68"/>
      <c r="BL36" s="68"/>
      <c r="BM36" s="68"/>
      <c r="BN36" s="68"/>
      <c r="BO36" s="68"/>
      <c r="BP36" s="68"/>
      <c r="BQ36" s="68"/>
      <c r="BR36" s="68"/>
      <c r="BS36" s="68"/>
      <c r="BT36" s="68"/>
      <c r="BU36" s="68"/>
      <c r="BV36" s="68"/>
      <c r="BW36" s="68"/>
    </row>
    <row r="37" spans="1:75" s="85" customFormat="1" ht="12.75">
      <c r="A37" s="27"/>
      <c r="B37" s="27"/>
      <c r="C37" s="23"/>
      <c r="D37" s="28"/>
      <c r="E37" s="23"/>
      <c r="F37" s="23"/>
      <c r="G37" s="24" t="s">
        <v>81</v>
      </c>
      <c r="H37" s="77"/>
      <c r="I37" s="79"/>
      <c r="J37" s="78"/>
      <c r="K37" s="79"/>
      <c r="L37" s="79"/>
      <c r="M37" s="79"/>
      <c r="N37" s="79"/>
      <c r="O37" s="79"/>
      <c r="P37" s="79"/>
      <c r="Q37" s="79"/>
      <c r="R37" s="79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8"/>
      <c r="AJ37" s="68"/>
      <c r="AK37" s="68"/>
      <c r="AL37" s="68"/>
      <c r="AM37" s="68"/>
      <c r="AN37" s="68"/>
      <c r="AO37" s="68"/>
      <c r="AP37" s="68"/>
      <c r="AQ37" s="68"/>
      <c r="AR37" s="68"/>
      <c r="AS37" s="68"/>
      <c r="AT37" s="68"/>
      <c r="AU37" s="68"/>
      <c r="AV37" s="68"/>
      <c r="AW37" s="68"/>
      <c r="AX37" s="68"/>
      <c r="AY37" s="68"/>
      <c r="AZ37" s="68"/>
      <c r="BA37" s="68"/>
      <c r="BB37" s="68"/>
      <c r="BC37" s="68"/>
      <c r="BD37" s="68"/>
      <c r="BE37" s="68"/>
      <c r="BF37" s="68"/>
      <c r="BG37" s="68"/>
      <c r="BH37" s="68"/>
      <c r="BI37" s="68"/>
      <c r="BJ37" s="68"/>
      <c r="BK37" s="68"/>
      <c r="BL37" s="68"/>
      <c r="BM37" s="68"/>
      <c r="BN37" s="68"/>
      <c r="BO37" s="68"/>
      <c r="BP37" s="68"/>
      <c r="BQ37" s="68"/>
      <c r="BR37" s="68"/>
      <c r="BS37" s="68"/>
      <c r="BT37" s="68"/>
      <c r="BU37" s="68"/>
      <c r="BV37" s="68"/>
      <c r="BW37" s="68"/>
    </row>
    <row r="38" spans="1:75" s="85" customFormat="1" ht="12.75">
      <c r="A38" s="27"/>
      <c r="B38" s="27" t="s">
        <v>81</v>
      </c>
      <c r="C38" s="23"/>
      <c r="D38" s="28"/>
      <c r="E38" s="23"/>
      <c r="F38" s="23"/>
      <c r="G38" s="24">
        <v>847.46</v>
      </c>
      <c r="H38" s="77"/>
      <c r="I38" s="79"/>
      <c r="J38" s="78"/>
      <c r="K38" s="79"/>
      <c r="L38" s="79"/>
      <c r="M38" s="79"/>
      <c r="N38" s="79"/>
      <c r="O38" s="79"/>
      <c r="P38" s="79"/>
      <c r="Q38" s="79"/>
      <c r="R38" s="79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68"/>
      <c r="AL38" s="68"/>
      <c r="AM38" s="68"/>
      <c r="AN38" s="68"/>
      <c r="AO38" s="68"/>
      <c r="AP38" s="68"/>
      <c r="AQ38" s="68"/>
      <c r="AR38" s="68"/>
      <c r="AS38" s="68"/>
      <c r="AT38" s="68"/>
      <c r="AU38" s="68"/>
      <c r="AV38" s="68"/>
      <c r="AW38" s="68"/>
      <c r="AX38" s="68"/>
      <c r="AY38" s="68"/>
      <c r="AZ38" s="68"/>
      <c r="BA38" s="68"/>
      <c r="BB38" s="68"/>
      <c r="BC38" s="68"/>
      <c r="BD38" s="68"/>
      <c r="BE38" s="68"/>
      <c r="BF38" s="68"/>
      <c r="BG38" s="68"/>
      <c r="BH38" s="68"/>
      <c r="BI38" s="68"/>
      <c r="BJ38" s="68"/>
      <c r="BK38" s="68"/>
      <c r="BL38" s="68"/>
      <c r="BM38" s="68"/>
      <c r="BN38" s="68"/>
      <c r="BO38" s="68"/>
      <c r="BP38" s="68"/>
      <c r="BQ38" s="68"/>
      <c r="BR38" s="68"/>
      <c r="BS38" s="68"/>
      <c r="BT38" s="68"/>
      <c r="BU38" s="68"/>
      <c r="BV38" s="68"/>
      <c r="BW38" s="68"/>
    </row>
    <row r="39" spans="1:75" s="85" customFormat="1" ht="12.75">
      <c r="A39" s="27"/>
      <c r="B39" s="27" t="s">
        <v>42</v>
      </c>
      <c r="C39" s="23"/>
      <c r="D39" s="28"/>
      <c r="E39" s="23"/>
      <c r="F39" s="23"/>
      <c r="G39" s="24">
        <v>23655.06</v>
      </c>
      <c r="H39" s="77"/>
      <c r="I39" s="79"/>
      <c r="J39" s="78"/>
      <c r="K39" s="79"/>
      <c r="L39" s="79"/>
      <c r="M39" s="79"/>
      <c r="N39" s="79"/>
      <c r="O39" s="79"/>
      <c r="P39" s="79"/>
      <c r="Q39" s="79"/>
      <c r="R39" s="79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H39" s="68"/>
      <c r="AI39" s="68"/>
      <c r="AJ39" s="68"/>
      <c r="AK39" s="68"/>
      <c r="AL39" s="68"/>
      <c r="AM39" s="68"/>
      <c r="AN39" s="68"/>
      <c r="AO39" s="68"/>
      <c r="AP39" s="68"/>
      <c r="AQ39" s="68"/>
      <c r="AR39" s="68"/>
      <c r="AS39" s="68"/>
      <c r="AT39" s="68"/>
      <c r="AU39" s="68"/>
      <c r="AV39" s="68"/>
      <c r="AW39" s="68"/>
      <c r="AX39" s="68"/>
      <c r="AY39" s="68"/>
      <c r="AZ39" s="68"/>
      <c r="BA39" s="68"/>
      <c r="BB39" s="68"/>
      <c r="BC39" s="68"/>
      <c r="BD39" s="68"/>
      <c r="BE39" s="68"/>
      <c r="BF39" s="68"/>
      <c r="BG39" s="68"/>
      <c r="BH39" s="68"/>
      <c r="BI39" s="68"/>
      <c r="BJ39" s="68"/>
      <c r="BK39" s="68"/>
      <c r="BL39" s="68"/>
      <c r="BM39" s="68"/>
      <c r="BN39" s="68"/>
      <c r="BO39" s="68"/>
      <c r="BP39" s="68"/>
      <c r="BQ39" s="68"/>
      <c r="BR39" s="68"/>
      <c r="BS39" s="68"/>
      <c r="BT39" s="68"/>
      <c r="BU39" s="68"/>
      <c r="BV39" s="68"/>
      <c r="BW39" s="68"/>
    </row>
    <row r="40" spans="1:75" s="85" customFormat="1" ht="12.75">
      <c r="A40" s="27"/>
      <c r="B40" s="27"/>
      <c r="C40" s="23"/>
      <c r="D40" s="28"/>
      <c r="E40" s="23"/>
      <c r="F40" s="23"/>
      <c r="G40" s="24"/>
      <c r="H40" s="77"/>
      <c r="I40" s="79"/>
      <c r="J40" s="78"/>
      <c r="K40" s="79"/>
      <c r="L40" s="79"/>
      <c r="M40" s="79"/>
      <c r="N40" s="79"/>
      <c r="O40" s="79"/>
      <c r="P40" s="79"/>
      <c r="Q40" s="79"/>
      <c r="R40" s="79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8"/>
      <c r="AE40" s="68"/>
      <c r="AF40" s="68"/>
      <c r="AG40" s="68"/>
      <c r="AH40" s="68"/>
      <c r="AI40" s="68"/>
      <c r="AJ40" s="68"/>
      <c r="AK40" s="68"/>
      <c r="AL40" s="68"/>
      <c r="AM40" s="68"/>
      <c r="AN40" s="68"/>
      <c r="AO40" s="68"/>
      <c r="AP40" s="68"/>
      <c r="AQ40" s="68"/>
      <c r="AR40" s="68"/>
      <c r="AS40" s="68"/>
      <c r="AT40" s="68"/>
      <c r="AU40" s="68"/>
      <c r="AV40" s="68"/>
      <c r="AW40" s="68"/>
      <c r="AX40" s="68"/>
      <c r="AY40" s="68"/>
      <c r="AZ40" s="68"/>
      <c r="BA40" s="68"/>
      <c r="BB40" s="68"/>
      <c r="BC40" s="68"/>
      <c r="BD40" s="68"/>
      <c r="BE40" s="68"/>
      <c r="BF40" s="68"/>
      <c r="BG40" s="68"/>
      <c r="BH40" s="68"/>
      <c r="BI40" s="68"/>
      <c r="BJ40" s="68"/>
      <c r="BK40" s="68"/>
      <c r="BL40" s="68"/>
      <c r="BM40" s="68"/>
      <c r="BN40" s="68"/>
      <c r="BO40" s="68"/>
      <c r="BP40" s="68"/>
      <c r="BQ40" s="68"/>
      <c r="BR40" s="68"/>
      <c r="BS40" s="68"/>
      <c r="BT40" s="68"/>
      <c r="BU40" s="68"/>
      <c r="BV40" s="68"/>
      <c r="BW40" s="68"/>
    </row>
    <row r="41" spans="1:75" ht="25.5" customHeight="1">
      <c r="A41" s="86"/>
      <c r="B41" s="86"/>
      <c r="C41" s="41"/>
      <c r="D41" s="102" t="s">
        <v>82</v>
      </c>
      <c r="E41" s="102"/>
      <c r="F41" s="41"/>
      <c r="G41" s="44">
        <f>SUM(G38:G40)</f>
        <v>24502.52</v>
      </c>
      <c r="H41" s="41"/>
      <c r="I41" s="79"/>
      <c r="J41" s="78"/>
      <c r="K41" s="79"/>
      <c r="L41" s="79"/>
      <c r="M41" s="79"/>
      <c r="N41" s="79"/>
      <c r="O41" s="79"/>
      <c r="P41" s="79"/>
      <c r="Q41" s="79"/>
      <c r="R41" s="79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68"/>
      <c r="AE41" s="68"/>
      <c r="AF41" s="68"/>
      <c r="AG41" s="68"/>
      <c r="AH41" s="68"/>
      <c r="AI41" s="68"/>
      <c r="AJ41" s="68"/>
      <c r="AK41" s="68"/>
      <c r="AL41" s="68"/>
      <c r="AM41" s="68"/>
      <c r="AN41" s="68"/>
      <c r="AO41" s="68"/>
      <c r="AP41" s="68"/>
      <c r="AQ41" s="68"/>
      <c r="AR41" s="68"/>
      <c r="AS41" s="68"/>
      <c r="AT41" s="68"/>
      <c r="AU41" s="68"/>
      <c r="AV41" s="68"/>
      <c r="AW41" s="68"/>
      <c r="AX41" s="68"/>
      <c r="AY41" s="68"/>
      <c r="AZ41" s="68"/>
      <c r="BA41" s="68"/>
      <c r="BB41" s="68"/>
      <c r="BC41" s="68"/>
      <c r="BD41" s="68"/>
      <c r="BE41" s="68"/>
      <c r="BF41" s="68"/>
      <c r="BG41" s="68"/>
      <c r="BH41" s="68"/>
      <c r="BI41" s="68"/>
      <c r="BJ41" s="68"/>
      <c r="BK41" s="68"/>
      <c r="BL41" s="68"/>
      <c r="BM41" s="68"/>
      <c r="BN41" s="68"/>
      <c r="BO41" s="68"/>
      <c r="BP41" s="68"/>
      <c r="BQ41" s="68"/>
      <c r="BR41" s="68"/>
      <c r="BS41" s="68"/>
      <c r="BT41" s="68"/>
      <c r="BU41" s="68"/>
      <c r="BV41" s="68"/>
      <c r="BW41" s="68"/>
    </row>
    <row r="42" spans="1:18" ht="12.75">
      <c r="A42" s="86"/>
      <c r="B42" s="86"/>
      <c r="C42" s="41"/>
      <c r="D42" s="103" t="s">
        <v>83</v>
      </c>
      <c r="E42" s="103"/>
      <c r="F42" s="41"/>
      <c r="G42" s="44">
        <v>4257.91</v>
      </c>
      <c r="H42" s="41"/>
      <c r="I42" s="1"/>
      <c r="J42" s="45"/>
      <c r="K42" s="1"/>
      <c r="L42" s="1"/>
      <c r="M42" s="1"/>
      <c r="N42" s="1"/>
      <c r="O42" s="1"/>
      <c r="P42" s="1"/>
      <c r="Q42" s="1"/>
      <c r="R42" s="1"/>
    </row>
    <row r="43" spans="1:18" ht="12.75">
      <c r="A43" s="86"/>
      <c r="B43" s="86"/>
      <c r="C43" s="41"/>
      <c r="D43" s="103" t="s">
        <v>84</v>
      </c>
      <c r="E43" s="103"/>
      <c r="F43" s="41"/>
      <c r="G43" s="67">
        <f>SUM(G41:G42)</f>
        <v>28760.43</v>
      </c>
      <c r="H43" s="41"/>
      <c r="I43" s="1"/>
      <c r="J43" s="45"/>
      <c r="K43" s="1"/>
      <c r="L43" s="1"/>
      <c r="M43" s="1"/>
      <c r="N43" s="1"/>
      <c r="O43" s="1"/>
      <c r="P43" s="1"/>
      <c r="Q43" s="1"/>
      <c r="R43" s="1"/>
    </row>
    <row r="44" spans="1:18" ht="12.75">
      <c r="A44" s="86"/>
      <c r="B44" s="86"/>
      <c r="C44" s="41"/>
      <c r="D44" s="87"/>
      <c r="E44" s="87"/>
      <c r="F44" s="41"/>
      <c r="G44" s="67"/>
      <c r="H44" s="41"/>
      <c r="I44" s="1"/>
      <c r="J44" s="45"/>
      <c r="K44" s="1"/>
      <c r="L44" s="1"/>
      <c r="M44" s="1"/>
      <c r="N44" s="1"/>
      <c r="O44" s="1"/>
      <c r="P44" s="1"/>
      <c r="Q44" s="1"/>
      <c r="R44" s="1"/>
    </row>
    <row r="45" spans="1:18" ht="12.75">
      <c r="A45" s="40"/>
      <c r="B45" s="41"/>
      <c r="C45" s="41"/>
      <c r="D45" s="40"/>
      <c r="E45" s="41"/>
      <c r="F45" s="41"/>
      <c r="G45" s="41"/>
      <c r="H45" s="41"/>
      <c r="I45" s="1"/>
      <c r="J45" s="1"/>
      <c r="K45" s="1"/>
      <c r="L45" s="1"/>
      <c r="M45" s="1"/>
      <c r="N45" s="1"/>
      <c r="O45" s="1"/>
      <c r="P45" s="1"/>
      <c r="Q45" s="1"/>
      <c r="R45" s="1"/>
    </row>
    <row r="46" spans="1:18" ht="12.75">
      <c r="A46" s="40"/>
      <c r="B46" s="41"/>
      <c r="C46" s="41"/>
      <c r="D46" s="40"/>
      <c r="E46" s="41"/>
      <c r="F46" s="41"/>
      <c r="G46" s="41"/>
      <c r="H46" s="41"/>
      <c r="I46" s="1"/>
      <c r="J46" s="1"/>
      <c r="K46" s="1"/>
      <c r="L46" s="1"/>
      <c r="M46" s="1"/>
      <c r="N46" s="1"/>
      <c r="O46" s="1"/>
      <c r="P46" s="1"/>
      <c r="Q46" s="1"/>
      <c r="R46" s="1"/>
    </row>
    <row r="47" spans="1:18" ht="15.75" customHeight="1">
      <c r="A47" s="97" t="s">
        <v>55</v>
      </c>
      <c r="B47" s="97"/>
      <c r="C47" s="97"/>
      <c r="D47" s="97"/>
      <c r="E47" s="97"/>
      <c r="F47" s="97"/>
      <c r="G47" s="97"/>
      <c r="H47" s="97"/>
      <c r="I47" s="1"/>
      <c r="J47" s="1"/>
      <c r="K47" s="1"/>
      <c r="L47" s="1"/>
      <c r="M47" s="1"/>
      <c r="N47" s="1"/>
      <c r="O47" s="1"/>
      <c r="P47" s="1"/>
      <c r="Q47" s="1"/>
      <c r="R47" s="1"/>
    </row>
    <row r="48" spans="1:18" ht="12.75">
      <c r="A48" s="42"/>
      <c r="B48" s="41"/>
      <c r="C48" s="42"/>
      <c r="D48" s="43"/>
      <c r="E48" s="42"/>
      <c r="F48" s="42"/>
      <c r="G48" s="67"/>
      <c r="H48" s="42"/>
      <c r="I48" s="1"/>
      <c r="J48" s="1"/>
      <c r="K48" s="1"/>
      <c r="L48" s="1"/>
      <c r="M48" s="1"/>
      <c r="N48" s="1"/>
      <c r="O48" s="1"/>
      <c r="P48" s="1"/>
      <c r="Q48" s="1"/>
      <c r="R48" s="1"/>
    </row>
    <row r="49" spans="1:18" ht="12.75">
      <c r="A49" s="41"/>
      <c r="B49" s="46"/>
      <c r="C49" s="46"/>
      <c r="D49" s="46"/>
      <c r="E49" s="46"/>
      <c r="F49" s="46"/>
      <c r="G49" s="46"/>
      <c r="H49" s="41"/>
      <c r="I49" s="1"/>
      <c r="J49" s="1"/>
      <c r="K49" s="1"/>
      <c r="L49" s="1"/>
      <c r="M49" s="1"/>
      <c r="N49" s="1"/>
      <c r="O49" s="1"/>
      <c r="P49" s="1"/>
      <c r="Q49" s="1"/>
      <c r="R49" s="1"/>
    </row>
    <row r="50" spans="1:18" ht="12.75">
      <c r="A50" s="41"/>
      <c r="B50" s="41"/>
      <c r="C50" s="41"/>
      <c r="D50" s="40"/>
      <c r="E50" s="41"/>
      <c r="F50" s="41"/>
      <c r="G50" s="41"/>
      <c r="H50" s="4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ht="12.75">
      <c r="A51" s="41"/>
      <c r="B51" s="41"/>
      <c r="C51" s="41"/>
      <c r="D51" s="40"/>
      <c r="E51" s="41"/>
      <c r="F51" s="41"/>
      <c r="G51" s="41"/>
      <c r="H51" s="42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ht="114.75" customHeight="1">
      <c r="A52" s="41"/>
      <c r="B52" s="41"/>
      <c r="C52" s="41"/>
      <c r="D52" s="40"/>
      <c r="E52" s="41"/>
      <c r="F52" s="41"/>
      <c r="G52" s="44"/>
      <c r="H52" s="4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ht="12.75">
      <c r="A53" s="41"/>
      <c r="B53" s="41"/>
      <c r="C53" s="41"/>
      <c r="D53" s="40"/>
      <c r="E53" s="41"/>
      <c r="F53" s="41"/>
      <c r="G53" s="41"/>
      <c r="H53" s="4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ht="12.75">
      <c r="A54" s="42"/>
      <c r="B54" s="42"/>
      <c r="C54" s="42"/>
      <c r="D54" s="43"/>
      <c r="E54" s="42"/>
      <c r="F54" s="42"/>
      <c r="G54" s="42"/>
      <c r="H54" s="42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ht="12.75">
      <c r="A55" s="41"/>
      <c r="B55" s="41"/>
      <c r="C55" s="41"/>
      <c r="D55" s="40"/>
      <c r="E55" s="41"/>
      <c r="F55" s="41"/>
      <c r="G55" s="41"/>
      <c r="H55" s="4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ht="12.75">
      <c r="A56" s="3"/>
      <c r="B56" s="3"/>
      <c r="C56" s="3"/>
      <c r="D56" s="5"/>
      <c r="E56" s="3"/>
      <c r="F56" s="3"/>
      <c r="G56" s="3"/>
      <c r="H56" s="3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ht="12.75">
      <c r="A57" s="6"/>
      <c r="B57" s="6"/>
      <c r="C57" s="6"/>
      <c r="D57" s="11"/>
      <c r="E57" s="6"/>
      <c r="F57" s="6"/>
      <c r="G57" s="6"/>
      <c r="H57" s="6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ht="12.75">
      <c r="A58" s="3"/>
      <c r="B58" s="3"/>
      <c r="C58" s="3"/>
      <c r="D58" s="5"/>
      <c r="E58" s="3"/>
      <c r="F58" s="3"/>
      <c r="G58" s="3"/>
      <c r="H58" s="3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ht="12.75">
      <c r="A59" s="3"/>
      <c r="B59" s="3"/>
      <c r="C59" s="3"/>
      <c r="D59" s="5"/>
      <c r="E59" s="3"/>
      <c r="F59" s="3"/>
      <c r="G59" s="3"/>
      <c r="H59" s="3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ht="15">
      <c r="A60" s="7"/>
      <c r="B60" s="7"/>
      <c r="C60" s="7"/>
      <c r="D60" s="9"/>
      <c r="E60" s="7"/>
      <c r="F60" s="7"/>
      <c r="G60" s="8"/>
      <c r="H60" s="7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ht="12.75">
      <c r="A61" s="3"/>
      <c r="B61" s="3"/>
      <c r="C61" s="3"/>
      <c r="D61" s="5"/>
      <c r="E61" s="3"/>
      <c r="F61" s="3"/>
      <c r="G61" s="3"/>
      <c r="H61" s="3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ht="12.75">
      <c r="A62" s="3"/>
      <c r="B62" s="3"/>
      <c r="C62" s="3"/>
      <c r="D62" s="5"/>
      <c r="E62" s="3"/>
      <c r="F62" s="3"/>
      <c r="G62" s="3"/>
      <c r="H62" s="3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ht="12.75">
      <c r="A63" s="3"/>
      <c r="B63" s="3"/>
      <c r="C63" s="3"/>
      <c r="D63" s="5"/>
      <c r="E63" s="3"/>
      <c r="F63" s="3"/>
      <c r="G63" s="3"/>
      <c r="H63" s="3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ht="12.75">
      <c r="A64" s="3"/>
      <c r="B64" s="3"/>
      <c r="C64" s="3"/>
      <c r="D64" s="5"/>
      <c r="E64" s="3"/>
      <c r="F64" s="3"/>
      <c r="G64" s="3"/>
      <c r="H64" s="3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ht="12.75">
      <c r="A65" s="3"/>
      <c r="B65" s="3"/>
      <c r="C65" s="3"/>
      <c r="D65" s="5"/>
      <c r="E65" s="3"/>
      <c r="F65" s="3"/>
      <c r="G65" s="3"/>
      <c r="H65" s="3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ht="12.75">
      <c r="A66" s="3"/>
      <c r="B66" s="3"/>
      <c r="C66" s="3"/>
      <c r="D66" s="5"/>
      <c r="E66" s="3"/>
      <c r="F66" s="3"/>
      <c r="G66" s="3"/>
      <c r="H66" s="3"/>
      <c r="I66" s="1"/>
      <c r="J66" s="1"/>
      <c r="K66" s="1"/>
      <c r="L66" s="1"/>
      <c r="M66" s="1"/>
      <c r="N66" s="1"/>
      <c r="O66" s="1"/>
      <c r="P66" s="1"/>
      <c r="Q66" s="1"/>
      <c r="R66" s="1"/>
    </row>
    <row r="67" spans="1:18" ht="12.75">
      <c r="A67" s="3"/>
      <c r="B67" s="3"/>
      <c r="C67" s="3"/>
      <c r="D67" s="5"/>
      <c r="E67" s="3"/>
      <c r="F67" s="3"/>
      <c r="G67" s="3"/>
      <c r="H67" s="3"/>
      <c r="I67" s="1"/>
      <c r="J67" s="1"/>
      <c r="K67" s="1"/>
      <c r="L67" s="1"/>
      <c r="M67" s="1"/>
      <c r="N67" s="1"/>
      <c r="O67" s="1"/>
      <c r="P67" s="1"/>
      <c r="Q67" s="1"/>
      <c r="R67" s="1"/>
    </row>
    <row r="68" spans="1:18" ht="12.75">
      <c r="A68" s="3"/>
      <c r="B68" s="3"/>
      <c r="C68" s="3"/>
      <c r="D68" s="5"/>
      <c r="E68" s="3"/>
      <c r="F68" s="3"/>
      <c r="G68" s="3"/>
      <c r="H68" s="3"/>
      <c r="I68" s="1"/>
      <c r="J68" s="1"/>
      <c r="K68" s="1"/>
      <c r="L68" s="1"/>
      <c r="M68" s="1"/>
      <c r="N68" s="1"/>
      <c r="O68" s="1"/>
      <c r="P68" s="1"/>
      <c r="Q68" s="1"/>
      <c r="R68" s="1"/>
    </row>
    <row r="69" spans="1:18" ht="12.75">
      <c r="A69" s="3"/>
      <c r="B69" s="3"/>
      <c r="C69" s="3"/>
      <c r="D69" s="5"/>
      <c r="E69" s="3"/>
      <c r="F69" s="3"/>
      <c r="G69" s="3"/>
      <c r="H69" s="3"/>
      <c r="I69" s="1"/>
      <c r="J69" s="1"/>
      <c r="K69" s="1"/>
      <c r="L69" s="1"/>
      <c r="M69" s="1"/>
      <c r="N69" s="1"/>
      <c r="O69" s="1"/>
      <c r="P69" s="1"/>
      <c r="Q69" s="1"/>
      <c r="R69" s="1"/>
    </row>
    <row r="70" spans="1:18" ht="12.75">
      <c r="A70" s="3"/>
      <c r="B70" s="3"/>
      <c r="C70" s="3"/>
      <c r="D70" s="5"/>
      <c r="E70" s="3"/>
      <c r="F70" s="3"/>
      <c r="G70" s="3"/>
      <c r="H70" s="3"/>
      <c r="I70" s="1"/>
      <c r="J70" s="1"/>
      <c r="K70" s="1"/>
      <c r="L70" s="1"/>
      <c r="M70" s="1"/>
      <c r="N70" s="1"/>
      <c r="O70" s="1"/>
      <c r="P70" s="1"/>
      <c r="Q70" s="1"/>
      <c r="R70" s="1"/>
    </row>
    <row r="71" spans="1:18" ht="12.75">
      <c r="A71" s="3"/>
      <c r="B71" s="3"/>
      <c r="C71" s="3"/>
      <c r="D71" s="5"/>
      <c r="E71" s="3"/>
      <c r="F71" s="3"/>
      <c r="G71" s="3"/>
      <c r="H71" s="3"/>
      <c r="I71" s="1"/>
      <c r="J71" s="1"/>
      <c r="K71" s="1"/>
      <c r="L71" s="1"/>
      <c r="M71" s="1"/>
      <c r="N71" s="1"/>
      <c r="O71" s="1"/>
      <c r="P71" s="1"/>
      <c r="Q71" s="1"/>
      <c r="R71" s="1"/>
    </row>
    <row r="72" spans="1:18" ht="12.75">
      <c r="A72" s="3"/>
      <c r="B72" s="3"/>
      <c r="C72" s="3"/>
      <c r="D72" s="5"/>
      <c r="E72" s="3"/>
      <c r="F72" s="3"/>
      <c r="G72" s="3"/>
      <c r="H72" s="3"/>
      <c r="I72" s="1"/>
      <c r="J72" s="1"/>
      <c r="K72" s="1"/>
      <c r="L72" s="1"/>
      <c r="M72" s="1"/>
      <c r="N72" s="1"/>
      <c r="O72" s="1"/>
      <c r="P72" s="1"/>
      <c r="Q72" s="1"/>
      <c r="R72" s="1"/>
    </row>
    <row r="73" spans="1:18" ht="12.75">
      <c r="A73" s="3"/>
      <c r="B73" s="3"/>
      <c r="C73" s="3"/>
      <c r="D73" s="5"/>
      <c r="E73" s="3"/>
      <c r="F73" s="3"/>
      <c r="G73" s="3"/>
      <c r="H73" s="3"/>
      <c r="I73" s="1"/>
      <c r="J73" s="1"/>
      <c r="K73" s="1"/>
      <c r="L73" s="1"/>
      <c r="M73" s="1"/>
      <c r="N73" s="1"/>
      <c r="O73" s="1"/>
      <c r="P73" s="1"/>
      <c r="Q73" s="1"/>
      <c r="R73" s="1"/>
    </row>
    <row r="74" spans="1:18" ht="12.75">
      <c r="A74" s="3"/>
      <c r="B74" s="3"/>
      <c r="C74" s="3"/>
      <c r="D74" s="5"/>
      <c r="E74" s="3"/>
      <c r="F74" s="3"/>
      <c r="G74" s="3"/>
      <c r="H74" s="3"/>
      <c r="I74" s="1"/>
      <c r="J74" s="1"/>
      <c r="K74" s="1"/>
      <c r="L74" s="1"/>
      <c r="M74" s="1"/>
      <c r="N74" s="1"/>
      <c r="O74" s="1"/>
      <c r="P74" s="1"/>
      <c r="Q74" s="1"/>
      <c r="R74" s="1"/>
    </row>
    <row r="75" spans="1:18" ht="12.75">
      <c r="A75" s="3"/>
      <c r="B75" s="3"/>
      <c r="C75" s="3"/>
      <c r="D75" s="5"/>
      <c r="E75" s="3"/>
      <c r="F75" s="3"/>
      <c r="G75" s="3"/>
      <c r="H75" s="3"/>
      <c r="I75" s="1"/>
      <c r="J75" s="1"/>
      <c r="K75" s="1"/>
      <c r="L75" s="1"/>
      <c r="M75" s="1"/>
      <c r="N75" s="1"/>
      <c r="O75" s="1"/>
      <c r="P75" s="1"/>
      <c r="Q75" s="1"/>
      <c r="R75" s="1"/>
    </row>
    <row r="76" spans="1:18" ht="12.75">
      <c r="A76" s="3"/>
      <c r="B76" s="3"/>
      <c r="C76" s="3"/>
      <c r="D76" s="5"/>
      <c r="E76" s="3"/>
      <c r="F76" s="3"/>
      <c r="G76" s="3"/>
      <c r="H76" s="3"/>
      <c r="I76" s="1"/>
      <c r="J76" s="1"/>
      <c r="K76" s="1"/>
      <c r="L76" s="1"/>
      <c r="M76" s="1"/>
      <c r="N76" s="1"/>
      <c r="O76" s="1"/>
      <c r="P76" s="1"/>
      <c r="Q76" s="1"/>
      <c r="R76" s="1"/>
    </row>
    <row r="77" spans="1:18" ht="12.75">
      <c r="A77" s="4"/>
      <c r="B77" s="4"/>
      <c r="C77" s="4"/>
      <c r="D77" s="12"/>
      <c r="E77" s="4"/>
      <c r="F77" s="4"/>
      <c r="G77" s="4"/>
      <c r="H77" s="3"/>
      <c r="I77" s="1"/>
      <c r="J77" s="1"/>
      <c r="K77" s="1"/>
      <c r="L77" s="1"/>
      <c r="M77" s="1"/>
      <c r="N77" s="1"/>
      <c r="O77" s="1"/>
      <c r="P77" s="1"/>
      <c r="Q77" s="1"/>
      <c r="R77" s="1"/>
    </row>
    <row r="78" spans="1:8" ht="12.75">
      <c r="A78" s="2"/>
      <c r="B78" s="2"/>
      <c r="C78" s="2"/>
      <c r="E78" s="2"/>
      <c r="F78" s="2"/>
      <c r="G78" s="2"/>
      <c r="H78" s="2"/>
    </row>
    <row r="79" spans="1:8" ht="12.75">
      <c r="A79" s="2"/>
      <c r="B79" s="2"/>
      <c r="C79" s="2"/>
      <c r="E79" s="2"/>
      <c r="F79" s="2"/>
      <c r="G79" s="2"/>
      <c r="H79" s="2"/>
    </row>
    <row r="80" spans="1:8" ht="12.75">
      <c r="A80" s="2"/>
      <c r="B80" s="2"/>
      <c r="C80" s="2"/>
      <c r="E80" s="2"/>
      <c r="F80" s="2"/>
      <c r="G80" s="2"/>
      <c r="H80" s="2"/>
    </row>
    <row r="81" spans="1:8" ht="12.75">
      <c r="A81" s="2"/>
      <c r="B81" s="2"/>
      <c r="C81" s="2"/>
      <c r="E81" s="2"/>
      <c r="F81" s="2"/>
      <c r="G81" s="2"/>
      <c r="H81" s="2"/>
    </row>
    <row r="82" spans="1:8" ht="12.75">
      <c r="A82" s="2"/>
      <c r="B82" s="2"/>
      <c r="C82" s="2"/>
      <c r="E82" s="2"/>
      <c r="F82" s="2"/>
      <c r="G82" s="2"/>
      <c r="H82" s="2"/>
    </row>
  </sheetData>
  <sheetProtection/>
  <mergeCells count="12">
    <mergeCell ref="A47:H47"/>
    <mergeCell ref="A1:H1"/>
    <mergeCell ref="F2:H2"/>
    <mergeCell ref="A4:H4"/>
    <mergeCell ref="B6:G6"/>
    <mergeCell ref="B7:I7"/>
    <mergeCell ref="E9:F9"/>
    <mergeCell ref="K10:L10"/>
    <mergeCell ref="A13:H13"/>
    <mergeCell ref="D41:E41"/>
    <mergeCell ref="D42:E42"/>
    <mergeCell ref="D43:E4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72"/>
  <sheetViews>
    <sheetView tabSelected="1" zoomScalePageLayoutView="0" workbookViewId="0" topLeftCell="A1">
      <selection activeCell="I9" sqref="I9"/>
    </sheetView>
  </sheetViews>
  <sheetFormatPr defaultColWidth="9.00390625" defaultRowHeight="12.75"/>
  <cols>
    <col min="1" max="1" width="9.75390625" style="0" customWidth="1"/>
    <col min="2" max="2" width="38.375" style="0" customWidth="1"/>
    <col min="4" max="4" width="17.75390625" style="10" customWidth="1"/>
    <col min="5" max="5" width="13.875" style="0" customWidth="1"/>
    <col min="6" max="6" width="15.125" style="0" customWidth="1"/>
    <col min="7" max="7" width="13.25390625" style="0" customWidth="1"/>
    <col min="8" max="8" width="14.25390625" style="0" customWidth="1"/>
  </cols>
  <sheetData>
    <row r="1" spans="1:8" ht="15.75">
      <c r="A1" s="69"/>
      <c r="B1" s="13"/>
      <c r="C1" s="13"/>
      <c r="D1" s="14"/>
      <c r="E1" s="71"/>
      <c r="F1" s="104"/>
      <c r="G1" s="104"/>
      <c r="H1" s="104"/>
    </row>
    <row r="2" spans="1:8" ht="30.75" customHeight="1">
      <c r="A2" s="101" t="s">
        <v>57</v>
      </c>
      <c r="B2" s="101"/>
      <c r="C2" s="101"/>
      <c r="D2" s="101"/>
      <c r="E2" s="101"/>
      <c r="F2" s="101"/>
      <c r="G2" s="101"/>
      <c r="H2" s="101"/>
    </row>
    <row r="3" spans="1:8" ht="12.75">
      <c r="A3" s="13"/>
      <c r="B3" s="13"/>
      <c r="C3" s="13"/>
      <c r="D3" s="14"/>
      <c r="E3" s="13"/>
      <c r="F3" s="13"/>
      <c r="G3" s="47"/>
      <c r="H3" s="47"/>
    </row>
    <row r="4" spans="1:8" s="48" customFormat="1" ht="38.25" customHeight="1">
      <c r="A4" s="98" t="s">
        <v>17</v>
      </c>
      <c r="B4" s="98"/>
      <c r="C4" s="98"/>
      <c r="D4" s="98"/>
      <c r="E4" s="98"/>
      <c r="F4" s="98"/>
      <c r="G4" s="98"/>
      <c r="H4" s="98"/>
    </row>
    <row r="5" spans="1:8" s="48" customFormat="1" ht="12.75">
      <c r="A5" s="13"/>
      <c r="B5" s="13"/>
      <c r="C5" s="13"/>
      <c r="D5" s="14"/>
      <c r="E5" s="13"/>
      <c r="F5" s="13"/>
      <c r="G5" s="13"/>
      <c r="H5" s="13"/>
    </row>
    <row r="6" spans="1:9" s="48" customFormat="1" ht="15.75">
      <c r="A6" s="49" t="s">
        <v>18</v>
      </c>
      <c r="B6" s="99" t="s">
        <v>85</v>
      </c>
      <c r="C6" s="99"/>
      <c r="D6" s="99"/>
      <c r="E6" s="99"/>
      <c r="F6" s="99"/>
      <c r="G6" s="99"/>
      <c r="H6" s="50"/>
      <c r="I6" s="50"/>
    </row>
    <row r="7" spans="1:9" s="48" customFormat="1" ht="23.25" customHeight="1">
      <c r="A7" s="49" t="s">
        <v>19</v>
      </c>
      <c r="B7" s="100" t="s">
        <v>20</v>
      </c>
      <c r="C7" s="100"/>
      <c r="D7" s="100"/>
      <c r="E7" s="100"/>
      <c r="F7" s="100"/>
      <c r="G7" s="100"/>
      <c r="H7" s="100"/>
      <c r="I7" s="100"/>
    </row>
    <row r="8" spans="1:9" s="48" customFormat="1" ht="15.75">
      <c r="A8" s="49" t="s">
        <v>21</v>
      </c>
      <c r="C8" s="52"/>
      <c r="D8" s="52"/>
      <c r="E8" s="52"/>
      <c r="F8" s="52"/>
      <c r="G8" s="52"/>
      <c r="H8" s="52"/>
      <c r="I8" s="52"/>
    </row>
    <row r="9" spans="1:9" s="48" customFormat="1" ht="15.75">
      <c r="A9" s="49" t="s">
        <v>22</v>
      </c>
      <c r="B9" s="51" t="s">
        <v>23</v>
      </c>
      <c r="D9" s="53"/>
      <c r="E9" s="96"/>
      <c r="F9" s="96"/>
      <c r="G9" s="54"/>
      <c r="H9" s="54"/>
      <c r="I9" s="54"/>
    </row>
    <row r="10" spans="1:12" s="48" customFormat="1" ht="15.75">
      <c r="A10" s="49" t="s">
        <v>24</v>
      </c>
      <c r="B10" s="55"/>
      <c r="C10" s="51"/>
      <c r="E10" s="56"/>
      <c r="F10" s="51"/>
      <c r="G10" s="57"/>
      <c r="H10" s="53"/>
      <c r="I10" s="58"/>
      <c r="J10" s="59"/>
      <c r="K10" s="88"/>
      <c r="L10" s="88"/>
    </row>
    <row r="11" spans="1:8" ht="12.75">
      <c r="A11" s="13"/>
      <c r="B11" s="13"/>
      <c r="C11" s="13"/>
      <c r="D11" s="14"/>
      <c r="E11" s="13"/>
      <c r="F11" s="13"/>
      <c r="G11" s="47"/>
      <c r="H11" s="47"/>
    </row>
    <row r="12" spans="1:8" ht="13.5" thickBot="1">
      <c r="A12" s="13"/>
      <c r="B12" s="13"/>
      <c r="C12" s="13"/>
      <c r="D12" s="14"/>
      <c r="E12" s="13"/>
      <c r="F12" s="13"/>
      <c r="G12" s="13"/>
      <c r="H12" s="13"/>
    </row>
    <row r="13" spans="1:18" ht="56.25" customHeight="1" thickBot="1">
      <c r="A13" s="15" t="s">
        <v>35</v>
      </c>
      <c r="B13" s="16" t="s">
        <v>36</v>
      </c>
      <c r="C13" s="16" t="s">
        <v>38</v>
      </c>
      <c r="D13" s="17" t="s">
        <v>39</v>
      </c>
      <c r="E13" s="16" t="s">
        <v>40</v>
      </c>
      <c r="F13" s="16" t="s">
        <v>43</v>
      </c>
      <c r="G13" s="16" t="s">
        <v>37</v>
      </c>
      <c r="H13" s="18" t="s">
        <v>41</v>
      </c>
      <c r="I13" s="1"/>
      <c r="J13" s="1"/>
      <c r="K13" s="1"/>
      <c r="L13" s="1"/>
      <c r="M13" s="1"/>
      <c r="N13" s="1"/>
      <c r="O13" s="1"/>
      <c r="P13" s="1"/>
      <c r="Q13" s="1"/>
      <c r="R13" s="1"/>
    </row>
    <row r="14" spans="1:18" ht="15">
      <c r="A14" s="89"/>
      <c r="B14" s="90"/>
      <c r="C14" s="90"/>
      <c r="D14" s="90"/>
      <c r="E14" s="90"/>
      <c r="F14" s="90"/>
      <c r="G14" s="90"/>
      <c r="H14" s="91"/>
      <c r="I14" s="1"/>
      <c r="J14" s="1"/>
      <c r="K14" s="1"/>
      <c r="L14" s="1"/>
      <c r="M14" s="1"/>
      <c r="N14" s="1"/>
      <c r="O14" s="1"/>
      <c r="P14" s="1"/>
      <c r="Q14" s="1"/>
      <c r="R14" s="1"/>
    </row>
    <row r="15" spans="1:18" ht="27.75" customHeight="1">
      <c r="A15" s="19">
        <v>1</v>
      </c>
      <c r="B15" s="19" t="s">
        <v>45</v>
      </c>
      <c r="C15" s="19">
        <v>11.44</v>
      </c>
      <c r="D15" s="20" t="s">
        <v>44</v>
      </c>
      <c r="E15" s="19" t="s">
        <v>27</v>
      </c>
      <c r="F15" s="23">
        <v>1.67</v>
      </c>
      <c r="G15" s="21">
        <f>0.8*C15*1.3*1.67</f>
        <v>19.868992</v>
      </c>
      <c r="H15" s="23" t="s">
        <v>34</v>
      </c>
      <c r="I15" s="45"/>
      <c r="J15" s="1"/>
      <c r="K15" s="1"/>
      <c r="L15" s="1"/>
      <c r="M15" s="1"/>
      <c r="N15" s="1"/>
      <c r="O15" s="1"/>
      <c r="P15" s="1"/>
      <c r="Q15" s="1"/>
      <c r="R15" s="1"/>
    </row>
    <row r="16" spans="1:18" ht="25.5" customHeight="1">
      <c r="A16" s="22" t="s">
        <v>53</v>
      </c>
      <c r="B16" s="19" t="s">
        <v>46</v>
      </c>
      <c r="C16" s="23">
        <v>11.44</v>
      </c>
      <c r="D16" s="22" t="s">
        <v>44</v>
      </c>
      <c r="E16" s="23" t="s">
        <v>27</v>
      </c>
      <c r="F16" s="23">
        <v>1.67</v>
      </c>
      <c r="G16" s="21">
        <f>0.24*C16*1.3*1.67</f>
        <v>5.960697599999999</v>
      </c>
      <c r="H16" s="23"/>
      <c r="I16" s="45"/>
      <c r="J16" s="45"/>
      <c r="K16" s="1"/>
      <c r="L16" s="1"/>
      <c r="M16" s="1"/>
      <c r="N16" s="1"/>
      <c r="O16" s="1"/>
      <c r="P16" s="1"/>
      <c r="Q16" s="1"/>
      <c r="R16" s="1"/>
    </row>
    <row r="17" spans="1:18" ht="30" customHeight="1">
      <c r="A17" s="20" t="s">
        <v>30</v>
      </c>
      <c r="B17" s="23" t="s">
        <v>51</v>
      </c>
      <c r="C17" s="23">
        <v>1</v>
      </c>
      <c r="D17" s="22" t="s">
        <v>52</v>
      </c>
      <c r="E17" s="23" t="s">
        <v>27</v>
      </c>
      <c r="F17" s="23" t="s">
        <v>27</v>
      </c>
      <c r="G17" s="24">
        <v>2.7</v>
      </c>
      <c r="H17" s="23"/>
      <c r="I17" s="1"/>
      <c r="J17" s="45"/>
      <c r="K17" s="1"/>
      <c r="L17" s="1"/>
      <c r="M17" s="1"/>
      <c r="N17" s="1"/>
      <c r="O17" s="1"/>
      <c r="P17" s="1"/>
      <c r="Q17" s="1"/>
      <c r="R17" s="1"/>
    </row>
    <row r="18" spans="1:18" ht="29.25" customHeight="1">
      <c r="A18" s="19">
        <v>6</v>
      </c>
      <c r="B18" s="23" t="s">
        <v>48</v>
      </c>
      <c r="C18" s="23">
        <v>10</v>
      </c>
      <c r="D18" s="22" t="s">
        <v>47</v>
      </c>
      <c r="E18" s="23" t="s">
        <v>27</v>
      </c>
      <c r="F18" s="23" t="s">
        <v>27</v>
      </c>
      <c r="G18" s="24">
        <f>0.35*C18</f>
        <v>3.5</v>
      </c>
      <c r="H18" s="23"/>
      <c r="I18" s="1"/>
      <c r="J18" s="45"/>
      <c r="K18" s="1"/>
      <c r="L18" s="1"/>
      <c r="M18" s="1"/>
      <c r="N18" s="1"/>
      <c r="O18" s="1"/>
      <c r="P18" s="1"/>
      <c r="Q18" s="1"/>
      <c r="R18" s="1"/>
    </row>
    <row r="19" spans="1:18" ht="12.75">
      <c r="A19" s="22" t="s">
        <v>31</v>
      </c>
      <c r="B19" s="23" t="s">
        <v>50</v>
      </c>
      <c r="C19" s="25">
        <v>1</v>
      </c>
      <c r="D19" s="26" t="s">
        <v>49</v>
      </c>
      <c r="E19" s="23" t="s">
        <v>27</v>
      </c>
      <c r="F19" s="23" t="s">
        <v>27</v>
      </c>
      <c r="G19" s="25">
        <f>0.63*C19</f>
        <v>0.63</v>
      </c>
      <c r="H19" s="25"/>
      <c r="I19" s="1"/>
      <c r="J19" s="45"/>
      <c r="K19" s="1"/>
      <c r="L19" s="1"/>
      <c r="M19" s="1"/>
      <c r="N19" s="1"/>
      <c r="O19" s="1"/>
      <c r="P19" s="1"/>
      <c r="Q19" s="1"/>
      <c r="R19" s="1"/>
    </row>
    <row r="20" spans="1:18" ht="12.75">
      <c r="A20" s="19">
        <v>8</v>
      </c>
      <c r="B20" s="27" t="s">
        <v>0</v>
      </c>
      <c r="C20" s="25">
        <v>30</v>
      </c>
      <c r="D20" s="26" t="s">
        <v>2</v>
      </c>
      <c r="E20" s="23" t="s">
        <v>27</v>
      </c>
      <c r="F20" s="23" t="s">
        <v>27</v>
      </c>
      <c r="G20" s="25">
        <f>0.2*C20</f>
        <v>6</v>
      </c>
      <c r="H20" s="25"/>
      <c r="I20" s="1"/>
      <c r="J20" s="45"/>
      <c r="K20" s="1"/>
      <c r="L20" s="1"/>
      <c r="M20" s="1"/>
      <c r="N20" s="1"/>
      <c r="O20" s="1"/>
      <c r="P20" s="1"/>
      <c r="Q20" s="1"/>
      <c r="R20" s="1"/>
    </row>
    <row r="21" spans="1:18" ht="12.75">
      <c r="A21" s="22" t="s">
        <v>14</v>
      </c>
      <c r="B21" s="27" t="s">
        <v>1</v>
      </c>
      <c r="C21" s="25">
        <v>30</v>
      </c>
      <c r="D21" s="26" t="s">
        <v>2</v>
      </c>
      <c r="E21" s="23" t="s">
        <v>27</v>
      </c>
      <c r="F21" s="23">
        <v>1.67</v>
      </c>
      <c r="G21" s="25">
        <f>0.16*C21*1.67</f>
        <v>8.016</v>
      </c>
      <c r="H21" s="25"/>
      <c r="I21" s="45"/>
      <c r="J21" s="1"/>
      <c r="K21" s="1"/>
      <c r="L21" s="1"/>
      <c r="M21" s="1"/>
      <c r="N21" s="1"/>
      <c r="O21" s="1"/>
      <c r="P21" s="1"/>
      <c r="Q21" s="1"/>
      <c r="R21" s="1"/>
    </row>
    <row r="22" spans="1:18" ht="12.75">
      <c r="A22" s="19">
        <v>10</v>
      </c>
      <c r="B22" s="27" t="s">
        <v>3</v>
      </c>
      <c r="C22" s="25">
        <v>1</v>
      </c>
      <c r="D22" s="28" t="s">
        <v>29</v>
      </c>
      <c r="E22" s="23" t="s">
        <v>27</v>
      </c>
      <c r="F22" s="23" t="s">
        <v>27</v>
      </c>
      <c r="G22" s="25">
        <f>0.25*C22</f>
        <v>0.25</v>
      </c>
      <c r="H22" s="25"/>
      <c r="I22" s="45"/>
      <c r="J22" s="1"/>
      <c r="K22" s="1"/>
      <c r="L22" s="1"/>
      <c r="M22" s="1"/>
      <c r="N22" s="1"/>
      <c r="O22" s="1"/>
      <c r="P22" s="1"/>
      <c r="Q22" s="1"/>
      <c r="R22" s="1"/>
    </row>
    <row r="23" spans="1:18" ht="12.75">
      <c r="A23" s="22" t="s">
        <v>15</v>
      </c>
      <c r="B23" s="27" t="s">
        <v>5</v>
      </c>
      <c r="C23" s="25">
        <v>4</v>
      </c>
      <c r="D23" s="28" t="s">
        <v>4</v>
      </c>
      <c r="E23" s="23" t="s">
        <v>27</v>
      </c>
      <c r="F23" s="23" t="s">
        <v>27</v>
      </c>
      <c r="G23" s="25">
        <f>0.21*C23</f>
        <v>0.84</v>
      </c>
      <c r="H23" s="25"/>
      <c r="I23" s="1"/>
      <c r="J23" s="45"/>
      <c r="K23" s="1"/>
      <c r="L23" s="1"/>
      <c r="M23" s="1"/>
      <c r="N23" s="1"/>
      <c r="O23" s="1"/>
      <c r="P23" s="1"/>
      <c r="Q23" s="1"/>
      <c r="R23" s="1"/>
    </row>
    <row r="24" spans="1:18" ht="12.75">
      <c r="A24" s="19">
        <v>12</v>
      </c>
      <c r="B24" s="27" t="s">
        <v>6</v>
      </c>
      <c r="C24" s="25">
        <v>1</v>
      </c>
      <c r="D24" s="28" t="s">
        <v>7</v>
      </c>
      <c r="E24" s="23" t="s">
        <v>27</v>
      </c>
      <c r="F24" s="23" t="s">
        <v>27</v>
      </c>
      <c r="G24" s="25">
        <f>0.62*C24</f>
        <v>0.62</v>
      </c>
      <c r="H24" s="25"/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1:18" ht="25.5">
      <c r="A25" s="22" t="s">
        <v>16</v>
      </c>
      <c r="B25" s="27" t="s">
        <v>8</v>
      </c>
      <c r="C25" s="25">
        <v>1</v>
      </c>
      <c r="D25" s="26" t="s">
        <v>9</v>
      </c>
      <c r="E25" s="23" t="s">
        <v>27</v>
      </c>
      <c r="F25" s="23" t="s">
        <v>27</v>
      </c>
      <c r="G25" s="25">
        <f>0.08*C25</f>
        <v>0.08</v>
      </c>
      <c r="H25" s="25"/>
      <c r="I25" s="1"/>
      <c r="J25" s="45"/>
      <c r="K25" s="1"/>
      <c r="L25" s="1"/>
      <c r="M25" s="1"/>
      <c r="N25" s="1"/>
      <c r="O25" s="1"/>
      <c r="P25" s="1"/>
      <c r="Q25" s="1"/>
      <c r="R25" s="1"/>
    </row>
    <row r="26" spans="1:18" ht="12.75">
      <c r="A26" s="19">
        <v>14</v>
      </c>
      <c r="B26" s="27" t="s">
        <v>10</v>
      </c>
      <c r="C26" s="25">
        <v>114.4</v>
      </c>
      <c r="D26" s="28" t="s">
        <v>11</v>
      </c>
      <c r="E26" s="23" t="s">
        <v>27</v>
      </c>
      <c r="F26" s="23" t="s">
        <v>27</v>
      </c>
      <c r="G26" s="25">
        <f>0.05*C26</f>
        <v>5.720000000000001</v>
      </c>
      <c r="H26" s="25"/>
      <c r="I26" s="1"/>
      <c r="J26" s="1"/>
      <c r="K26" s="1"/>
      <c r="L26" s="1"/>
      <c r="M26" s="1"/>
      <c r="N26" s="1"/>
      <c r="O26" s="1"/>
      <c r="P26" s="1"/>
      <c r="Q26" s="1"/>
      <c r="R26" s="1"/>
    </row>
    <row r="27" spans="1:18" ht="12.75">
      <c r="A27" s="19">
        <v>15</v>
      </c>
      <c r="B27" s="27" t="s">
        <v>59</v>
      </c>
      <c r="C27" s="25">
        <v>1</v>
      </c>
      <c r="D27" s="28" t="s">
        <v>60</v>
      </c>
      <c r="E27" s="23" t="s">
        <v>27</v>
      </c>
      <c r="F27" s="23" t="s">
        <v>27</v>
      </c>
      <c r="G27" s="25">
        <f>0.3*C27</f>
        <v>0.3</v>
      </c>
      <c r="H27" s="25"/>
      <c r="I27" s="1"/>
      <c r="J27" s="1"/>
      <c r="K27" s="1"/>
      <c r="L27" s="1"/>
      <c r="M27" s="1"/>
      <c r="N27" s="1"/>
      <c r="O27" s="1"/>
      <c r="P27" s="1"/>
      <c r="Q27" s="1"/>
      <c r="R27" s="1"/>
    </row>
    <row r="28" spans="1:18" ht="12.75">
      <c r="A28" s="19">
        <v>16</v>
      </c>
      <c r="B28" s="27" t="s">
        <v>12</v>
      </c>
      <c r="C28" s="25">
        <v>8</v>
      </c>
      <c r="D28" s="28" t="s">
        <v>13</v>
      </c>
      <c r="E28" s="23" t="s">
        <v>27</v>
      </c>
      <c r="F28" s="23" t="s">
        <v>27</v>
      </c>
      <c r="G28" s="25">
        <f>0.35*C28</f>
        <v>2.8</v>
      </c>
      <c r="H28" s="25"/>
      <c r="I28" s="1"/>
      <c r="J28" s="1"/>
      <c r="K28" s="1"/>
      <c r="L28" s="1"/>
      <c r="M28" s="1"/>
      <c r="N28" s="1"/>
      <c r="O28" s="1"/>
      <c r="P28" s="1"/>
      <c r="Q28" s="1"/>
      <c r="R28" s="1"/>
    </row>
    <row r="29" spans="1:18" ht="12.75">
      <c r="A29" s="19"/>
      <c r="B29" s="23"/>
      <c r="C29" s="25"/>
      <c r="D29" s="26"/>
      <c r="E29" s="25"/>
      <c r="F29" s="25"/>
      <c r="G29" s="25"/>
      <c r="H29" s="25"/>
      <c r="I29" s="1"/>
      <c r="J29" s="1"/>
      <c r="K29" s="1"/>
      <c r="L29" s="1"/>
      <c r="M29" s="1"/>
      <c r="N29" s="1"/>
      <c r="O29" s="1"/>
      <c r="P29" s="1"/>
      <c r="Q29" s="1"/>
      <c r="R29" s="1"/>
    </row>
    <row r="30" spans="1:18" ht="12.75">
      <c r="A30" s="19"/>
      <c r="B30" s="23" t="s">
        <v>42</v>
      </c>
      <c r="C30" s="25"/>
      <c r="D30" s="26"/>
      <c r="E30" s="25"/>
      <c r="F30" s="25"/>
      <c r="G30" s="29">
        <f>SUM(G15:G29)</f>
        <v>57.28568959999999</v>
      </c>
      <c r="H30" s="25"/>
      <c r="I30" s="1"/>
      <c r="J30" s="1"/>
      <c r="K30" s="1"/>
      <c r="L30" s="1"/>
      <c r="M30" s="1"/>
      <c r="N30" s="1"/>
      <c r="O30" s="1"/>
      <c r="P30" s="1"/>
      <c r="Q30" s="1"/>
      <c r="R30" s="1"/>
    </row>
    <row r="31" spans="1:18" ht="12.75">
      <c r="A31" s="19"/>
      <c r="B31" s="23"/>
      <c r="C31" s="25"/>
      <c r="D31" s="26"/>
      <c r="E31" s="25"/>
      <c r="F31" s="25"/>
      <c r="G31" s="25"/>
      <c r="H31" s="25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1:18" ht="34.5" customHeight="1">
      <c r="A32" s="19"/>
      <c r="B32" s="27" t="s">
        <v>25</v>
      </c>
      <c r="C32" s="25"/>
      <c r="D32" s="60" t="s">
        <v>26</v>
      </c>
      <c r="E32" s="25"/>
      <c r="F32" s="25"/>
      <c r="G32" s="25">
        <v>847.46</v>
      </c>
      <c r="H32" s="25"/>
      <c r="I32" s="1"/>
      <c r="J32" s="1"/>
      <c r="K32" s="1"/>
      <c r="L32" s="1"/>
      <c r="M32" s="1"/>
      <c r="N32" s="1"/>
      <c r="O32" s="1"/>
      <c r="P32" s="1"/>
      <c r="Q32" s="1"/>
      <c r="R32" s="1"/>
    </row>
    <row r="33" spans="1:18" ht="24.75" customHeight="1" thickBot="1">
      <c r="A33" s="25"/>
      <c r="B33" s="19" t="s">
        <v>32</v>
      </c>
      <c r="C33" s="25"/>
      <c r="D33" s="26"/>
      <c r="E33" s="25"/>
      <c r="F33" s="25"/>
      <c r="G33" s="29">
        <f>G30*429+G32</f>
        <v>25423.020838399996</v>
      </c>
      <c r="H33" s="62" t="s">
        <v>28</v>
      </c>
      <c r="I33" s="1"/>
      <c r="J33" s="1"/>
      <c r="K33" s="1"/>
      <c r="L33" s="1"/>
      <c r="M33" s="1"/>
      <c r="N33" s="1"/>
      <c r="O33" s="1"/>
      <c r="P33" s="1"/>
      <c r="Q33" s="1"/>
      <c r="R33" s="1"/>
    </row>
    <row r="34" spans="1:18" ht="12.75">
      <c r="A34" s="30"/>
      <c r="B34" s="31"/>
      <c r="C34" s="32"/>
      <c r="D34" s="33"/>
      <c r="E34" s="32"/>
      <c r="F34" s="32"/>
      <c r="G34" s="34"/>
      <c r="H34" s="61"/>
      <c r="I34" s="1"/>
      <c r="J34" s="1"/>
      <c r="K34" s="1"/>
      <c r="L34" s="1"/>
      <c r="M34" s="1"/>
      <c r="N34" s="1"/>
      <c r="O34" s="1"/>
      <c r="P34" s="1"/>
      <c r="Q34" s="1"/>
      <c r="R34" s="1"/>
    </row>
    <row r="35" spans="1:18" ht="29.25" customHeight="1" thickBot="1">
      <c r="A35" s="35"/>
      <c r="B35" s="36" t="s">
        <v>33</v>
      </c>
      <c r="C35" s="37"/>
      <c r="D35" s="38"/>
      <c r="E35" s="37"/>
      <c r="F35" s="37"/>
      <c r="G35" s="39">
        <f>G33*1.18</f>
        <v>29999.164589311993</v>
      </c>
      <c r="H35" s="63"/>
      <c r="I35" s="1"/>
      <c r="J35" s="1"/>
      <c r="K35" s="1"/>
      <c r="L35" s="1"/>
      <c r="M35" s="1"/>
      <c r="N35" s="1"/>
      <c r="O35" s="1"/>
      <c r="P35" s="1"/>
      <c r="Q35" s="1"/>
      <c r="R35" s="1"/>
    </row>
    <row r="36" spans="1:18" ht="12.75">
      <c r="A36" s="40"/>
      <c r="B36" s="41"/>
      <c r="C36" s="41"/>
      <c r="D36" s="40"/>
      <c r="E36" s="41"/>
      <c r="F36" s="41"/>
      <c r="G36" s="41"/>
      <c r="H36" s="41"/>
      <c r="I36" s="1"/>
      <c r="J36" s="1"/>
      <c r="K36" s="1"/>
      <c r="L36" s="1"/>
      <c r="M36" s="1"/>
      <c r="N36" s="1"/>
      <c r="O36" s="1"/>
      <c r="P36" s="1"/>
      <c r="Q36" s="1"/>
      <c r="R36" s="1"/>
    </row>
    <row r="37" spans="1:18" ht="12.75">
      <c r="A37" s="41"/>
      <c r="B37" s="41"/>
      <c r="C37" s="41"/>
      <c r="D37" s="40"/>
      <c r="E37" s="41"/>
      <c r="F37" s="41"/>
      <c r="G37" s="41"/>
      <c r="H37" s="41"/>
      <c r="I37" s="1"/>
      <c r="J37" s="1"/>
      <c r="K37" s="1"/>
      <c r="L37" s="1"/>
      <c r="M37" s="1"/>
      <c r="N37" s="1"/>
      <c r="O37" s="1"/>
      <c r="P37" s="1"/>
      <c r="Q37" s="1"/>
      <c r="R37" s="1"/>
    </row>
    <row r="38" spans="1:18" ht="12.75">
      <c r="A38" s="42"/>
      <c r="B38" s="42"/>
      <c r="C38" s="42"/>
      <c r="D38" s="43"/>
      <c r="E38" s="42"/>
      <c r="F38" s="42"/>
      <c r="G38" s="67"/>
      <c r="H38" s="42"/>
      <c r="I38" s="1"/>
      <c r="J38" s="1"/>
      <c r="K38" s="1"/>
      <c r="L38" s="1"/>
      <c r="M38" s="1"/>
      <c r="N38" s="1"/>
      <c r="O38" s="1"/>
      <c r="P38" s="1"/>
      <c r="Q38" s="1"/>
      <c r="R38" s="1"/>
    </row>
    <row r="39" spans="1:18" ht="15.75" customHeight="1">
      <c r="A39" s="97" t="s">
        <v>55</v>
      </c>
      <c r="B39" s="97"/>
      <c r="C39" s="97"/>
      <c r="D39" s="97"/>
      <c r="E39" s="97"/>
      <c r="F39" s="97"/>
      <c r="G39" s="97"/>
      <c r="H39" s="97"/>
      <c r="I39" s="1"/>
      <c r="J39" s="1"/>
      <c r="K39" s="1"/>
      <c r="L39" s="1"/>
      <c r="M39" s="1"/>
      <c r="N39" s="1"/>
      <c r="O39" s="1"/>
      <c r="P39" s="1"/>
      <c r="Q39" s="1"/>
      <c r="R39" s="1"/>
    </row>
    <row r="40" spans="1:18" ht="12.75">
      <c r="A40" s="41"/>
      <c r="B40" s="41"/>
      <c r="C40" s="41"/>
      <c r="D40" s="40"/>
      <c r="E40" s="41"/>
      <c r="F40" s="41"/>
      <c r="G40" s="41"/>
      <c r="H40" s="41"/>
      <c r="I40" s="1"/>
      <c r="J40" s="1"/>
      <c r="K40" s="1"/>
      <c r="L40" s="1"/>
      <c r="M40" s="1"/>
      <c r="N40" s="1"/>
      <c r="O40" s="1"/>
      <c r="P40" s="1"/>
      <c r="Q40" s="1"/>
      <c r="R40" s="1"/>
    </row>
    <row r="41" spans="1:18" ht="12.75">
      <c r="A41" s="41"/>
      <c r="B41" s="41"/>
      <c r="C41" s="41"/>
      <c r="D41" s="40"/>
      <c r="E41" s="41"/>
      <c r="F41" s="41"/>
      <c r="G41" s="41"/>
      <c r="H41" s="42"/>
      <c r="I41" s="1"/>
      <c r="J41" s="1"/>
      <c r="K41" s="1"/>
      <c r="L41" s="1"/>
      <c r="M41" s="1"/>
      <c r="N41" s="1"/>
      <c r="O41" s="1"/>
      <c r="P41" s="1"/>
      <c r="Q41" s="1"/>
      <c r="R41" s="1"/>
    </row>
    <row r="42" spans="1:18" ht="12.75">
      <c r="A42" s="41"/>
      <c r="B42" s="41"/>
      <c r="C42" s="41"/>
      <c r="D42" s="40"/>
      <c r="E42" s="41"/>
      <c r="F42" s="41"/>
      <c r="G42" s="44"/>
      <c r="H42" s="41"/>
      <c r="I42" s="1"/>
      <c r="J42" s="1"/>
      <c r="K42" s="1"/>
      <c r="L42" s="1"/>
      <c r="M42" s="1"/>
      <c r="N42" s="1"/>
      <c r="O42" s="1"/>
      <c r="P42" s="1"/>
      <c r="Q42" s="1"/>
      <c r="R42" s="1"/>
    </row>
    <row r="43" spans="1:18" ht="12.75">
      <c r="A43" s="41"/>
      <c r="B43" s="41"/>
      <c r="C43" s="41"/>
      <c r="D43" s="40"/>
      <c r="E43" s="41"/>
      <c r="F43" s="41"/>
      <c r="G43" s="41"/>
      <c r="H43" s="41"/>
      <c r="I43" s="1"/>
      <c r="J43" s="1"/>
      <c r="K43" s="1"/>
      <c r="L43" s="1"/>
      <c r="M43" s="1"/>
      <c r="N43" s="1"/>
      <c r="O43" s="1"/>
      <c r="P43" s="1"/>
      <c r="Q43" s="1"/>
      <c r="R43" s="1"/>
    </row>
    <row r="44" spans="1:18" ht="12.75">
      <c r="A44" s="42"/>
      <c r="B44" s="42"/>
      <c r="C44" s="42"/>
      <c r="D44" s="43"/>
      <c r="E44" s="42"/>
      <c r="F44" s="42"/>
      <c r="G44" s="42"/>
      <c r="H44" s="42"/>
      <c r="I44" s="1"/>
      <c r="J44" s="1"/>
      <c r="K44" s="1"/>
      <c r="L44" s="1"/>
      <c r="M44" s="1"/>
      <c r="N44" s="1"/>
      <c r="O44" s="1"/>
      <c r="P44" s="1"/>
      <c r="Q44" s="1"/>
      <c r="R44" s="1"/>
    </row>
    <row r="45" spans="1:18" ht="12.75">
      <c r="A45" s="41"/>
      <c r="B45" s="41"/>
      <c r="C45" s="41"/>
      <c r="D45" s="40"/>
      <c r="E45" s="41"/>
      <c r="F45" s="41"/>
      <c r="G45" s="41"/>
      <c r="H45" s="41"/>
      <c r="I45" s="1"/>
      <c r="J45" s="1"/>
      <c r="K45" s="1"/>
      <c r="L45" s="1"/>
      <c r="M45" s="1"/>
      <c r="N45" s="1"/>
      <c r="O45" s="1"/>
      <c r="P45" s="1"/>
      <c r="Q45" s="1"/>
      <c r="R45" s="1"/>
    </row>
    <row r="46" spans="1:18" ht="12.75">
      <c r="A46" s="3"/>
      <c r="B46" s="3"/>
      <c r="C46" s="3"/>
      <c r="D46" s="5"/>
      <c r="E46" s="3"/>
      <c r="F46" s="3"/>
      <c r="G46" s="3"/>
      <c r="H46" s="3"/>
      <c r="I46" s="1"/>
      <c r="J46" s="1"/>
      <c r="K46" s="1"/>
      <c r="L46" s="1"/>
      <c r="M46" s="1"/>
      <c r="N46" s="1"/>
      <c r="O46" s="1"/>
      <c r="P46" s="1"/>
      <c r="Q46" s="1"/>
      <c r="R46" s="1"/>
    </row>
    <row r="47" spans="1:18" ht="12.75">
      <c r="A47" s="6"/>
      <c r="B47" s="6"/>
      <c r="C47" s="6"/>
      <c r="D47" s="11"/>
      <c r="E47" s="6"/>
      <c r="F47" s="6"/>
      <c r="G47" s="6"/>
      <c r="H47" s="6"/>
      <c r="I47" s="1"/>
      <c r="J47" s="1"/>
      <c r="K47" s="1"/>
      <c r="L47" s="1"/>
      <c r="M47" s="1"/>
      <c r="N47" s="1"/>
      <c r="O47" s="1"/>
      <c r="P47" s="1"/>
      <c r="Q47" s="1"/>
      <c r="R47" s="1"/>
    </row>
    <row r="48" spans="1:18" ht="12.75">
      <c r="A48" s="3"/>
      <c r="B48" s="3"/>
      <c r="C48" s="3"/>
      <c r="D48" s="5"/>
      <c r="E48" s="3"/>
      <c r="F48" s="3"/>
      <c r="G48" s="3"/>
      <c r="H48" s="3"/>
      <c r="I48" s="1"/>
      <c r="J48" s="1"/>
      <c r="K48" s="1"/>
      <c r="L48" s="1"/>
      <c r="M48" s="1"/>
      <c r="N48" s="1"/>
      <c r="O48" s="1"/>
      <c r="P48" s="1"/>
      <c r="Q48" s="1"/>
      <c r="R48" s="1"/>
    </row>
    <row r="49" spans="1:18" ht="12.75">
      <c r="A49" s="3"/>
      <c r="B49" s="3"/>
      <c r="C49" s="3"/>
      <c r="D49" s="5"/>
      <c r="E49" s="3"/>
      <c r="F49" s="3"/>
      <c r="G49" s="3"/>
      <c r="H49" s="3"/>
      <c r="I49" s="1"/>
      <c r="J49" s="1"/>
      <c r="K49" s="1"/>
      <c r="L49" s="1"/>
      <c r="M49" s="1"/>
      <c r="N49" s="1"/>
      <c r="O49" s="1"/>
      <c r="P49" s="1"/>
      <c r="Q49" s="1"/>
      <c r="R49" s="1"/>
    </row>
    <row r="50" spans="1:18" ht="15">
      <c r="A50" s="7"/>
      <c r="B50" s="7"/>
      <c r="C50" s="7"/>
      <c r="D50" s="9"/>
      <c r="E50" s="7"/>
      <c r="F50" s="7"/>
      <c r="G50" s="8"/>
      <c r="H50" s="7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ht="12.75">
      <c r="A51" s="3"/>
      <c r="B51" s="3"/>
      <c r="C51" s="3"/>
      <c r="D51" s="5"/>
      <c r="E51" s="3"/>
      <c r="F51" s="3"/>
      <c r="G51" s="3"/>
      <c r="H51" s="3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ht="12.75">
      <c r="A52" s="3"/>
      <c r="B52" s="3"/>
      <c r="C52" s="3"/>
      <c r="D52" s="5"/>
      <c r="E52" s="3"/>
      <c r="F52" s="3"/>
      <c r="G52" s="3"/>
      <c r="H52" s="3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ht="12.75">
      <c r="A53" s="3"/>
      <c r="B53" s="3"/>
      <c r="C53" s="3"/>
      <c r="D53" s="5"/>
      <c r="E53" s="3"/>
      <c r="F53" s="3"/>
      <c r="G53" s="3"/>
      <c r="H53" s="3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ht="12.75">
      <c r="A54" s="3"/>
      <c r="B54" s="3"/>
      <c r="C54" s="3"/>
      <c r="D54" s="5"/>
      <c r="E54" s="3"/>
      <c r="F54" s="3"/>
      <c r="G54" s="3"/>
      <c r="H54" s="3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ht="12.75">
      <c r="A55" s="3"/>
      <c r="B55" s="3"/>
      <c r="C55" s="3"/>
      <c r="D55" s="5"/>
      <c r="E55" s="3"/>
      <c r="F55" s="3"/>
      <c r="G55" s="3"/>
      <c r="H55" s="3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ht="12.75">
      <c r="A56" s="3"/>
      <c r="B56" s="3"/>
      <c r="C56" s="3"/>
      <c r="D56" s="5"/>
      <c r="E56" s="3"/>
      <c r="F56" s="3"/>
      <c r="G56" s="3"/>
      <c r="H56" s="3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ht="12.75">
      <c r="A57" s="3"/>
      <c r="B57" s="3"/>
      <c r="C57" s="3"/>
      <c r="D57" s="5"/>
      <c r="E57" s="3"/>
      <c r="F57" s="3"/>
      <c r="G57" s="3"/>
      <c r="H57" s="3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ht="12.75">
      <c r="A58" s="3"/>
      <c r="B58" s="3"/>
      <c r="C58" s="3"/>
      <c r="D58" s="5"/>
      <c r="E58" s="3"/>
      <c r="F58" s="3"/>
      <c r="G58" s="3"/>
      <c r="H58" s="3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ht="12.75">
      <c r="A59" s="3"/>
      <c r="B59" s="3"/>
      <c r="C59" s="3"/>
      <c r="D59" s="5"/>
      <c r="E59" s="3"/>
      <c r="F59" s="3"/>
      <c r="G59" s="3"/>
      <c r="H59" s="3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ht="12.75">
      <c r="A60" s="3"/>
      <c r="B60" s="3"/>
      <c r="C60" s="3"/>
      <c r="D60" s="5"/>
      <c r="E60" s="3"/>
      <c r="F60" s="3"/>
      <c r="G60" s="3"/>
      <c r="H60" s="3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ht="12.75">
      <c r="A61" s="3"/>
      <c r="B61" s="3"/>
      <c r="C61" s="3"/>
      <c r="D61" s="5"/>
      <c r="E61" s="3"/>
      <c r="F61" s="3"/>
      <c r="G61" s="3"/>
      <c r="H61" s="3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ht="12.75">
      <c r="A62" s="3"/>
      <c r="B62" s="3"/>
      <c r="C62" s="3"/>
      <c r="D62" s="5"/>
      <c r="E62" s="3"/>
      <c r="F62" s="3"/>
      <c r="G62" s="3"/>
      <c r="H62" s="3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ht="12.75">
      <c r="A63" s="3"/>
      <c r="B63" s="3"/>
      <c r="C63" s="3"/>
      <c r="D63" s="5"/>
      <c r="E63" s="3"/>
      <c r="F63" s="3"/>
      <c r="G63" s="3"/>
      <c r="H63" s="3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ht="12.75">
      <c r="A64" s="3"/>
      <c r="B64" s="3"/>
      <c r="C64" s="3"/>
      <c r="D64" s="5"/>
      <c r="E64" s="3"/>
      <c r="F64" s="3"/>
      <c r="G64" s="3"/>
      <c r="H64" s="3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ht="12.75">
      <c r="A65" s="3"/>
      <c r="B65" s="3"/>
      <c r="C65" s="3"/>
      <c r="D65" s="5"/>
      <c r="E65" s="3"/>
      <c r="F65" s="3"/>
      <c r="G65" s="3"/>
      <c r="H65" s="3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ht="12.75">
      <c r="A66" s="3"/>
      <c r="B66" s="3"/>
      <c r="C66" s="3"/>
      <c r="D66" s="5"/>
      <c r="E66" s="3"/>
      <c r="F66" s="3"/>
      <c r="G66" s="3"/>
      <c r="H66" s="3"/>
      <c r="I66" s="1"/>
      <c r="J66" s="1"/>
      <c r="K66" s="1"/>
      <c r="L66" s="1"/>
      <c r="M66" s="1"/>
      <c r="N66" s="1"/>
      <c r="O66" s="1"/>
      <c r="P66" s="1"/>
      <c r="Q66" s="1"/>
      <c r="R66" s="1"/>
    </row>
    <row r="67" spans="1:18" ht="12.75">
      <c r="A67" s="4"/>
      <c r="B67" s="4"/>
      <c r="C67" s="4"/>
      <c r="D67" s="12"/>
      <c r="E67" s="4"/>
      <c r="F67" s="4"/>
      <c r="G67" s="4"/>
      <c r="H67" s="3"/>
      <c r="I67" s="1"/>
      <c r="J67" s="1"/>
      <c r="K67" s="1"/>
      <c r="L67" s="1"/>
      <c r="M67" s="1"/>
      <c r="N67" s="1"/>
      <c r="O67" s="1"/>
      <c r="P67" s="1"/>
      <c r="Q67" s="1"/>
      <c r="R67" s="1"/>
    </row>
    <row r="68" spans="1:8" ht="12.75">
      <c r="A68" s="2"/>
      <c r="B68" s="2"/>
      <c r="C68" s="2"/>
      <c r="E68" s="2"/>
      <c r="F68" s="2"/>
      <c r="G68" s="2"/>
      <c r="H68" s="2"/>
    </row>
    <row r="69" spans="1:8" ht="12.75">
      <c r="A69" s="2"/>
      <c r="B69" s="2"/>
      <c r="C69" s="2"/>
      <c r="E69" s="2"/>
      <c r="F69" s="2"/>
      <c r="G69" s="2"/>
      <c r="H69" s="2"/>
    </row>
    <row r="70" spans="1:8" ht="12.75">
      <c r="A70" s="2"/>
      <c r="B70" s="2"/>
      <c r="C70" s="2"/>
      <c r="E70" s="2"/>
      <c r="F70" s="2"/>
      <c r="G70" s="2"/>
      <c r="H70" s="2"/>
    </row>
    <row r="71" spans="1:8" ht="12.75">
      <c r="A71" s="2"/>
      <c r="B71" s="2"/>
      <c r="C71" s="2"/>
      <c r="E71" s="2"/>
      <c r="F71" s="2"/>
      <c r="G71" s="2"/>
      <c r="H71" s="2"/>
    </row>
    <row r="72" spans="1:8" ht="12.75">
      <c r="A72" s="2"/>
      <c r="B72" s="2"/>
      <c r="C72" s="2"/>
      <c r="E72" s="2"/>
      <c r="F72" s="2"/>
      <c r="G72" s="2"/>
      <c r="H72" s="2"/>
    </row>
  </sheetData>
  <sheetProtection/>
  <mergeCells count="9">
    <mergeCell ref="A39:H39"/>
    <mergeCell ref="K10:L10"/>
    <mergeCell ref="A14:H14"/>
    <mergeCell ref="F1:H1"/>
    <mergeCell ref="A2:H2"/>
    <mergeCell ref="A4:H4"/>
    <mergeCell ref="B6:G6"/>
    <mergeCell ref="B7:I7"/>
    <mergeCell ref="E9:F9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Сибнефть-Хантос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NavalichinAV</dc:creator>
  <cp:keywords/>
  <dc:description/>
  <cp:lastModifiedBy>Сычева Екатерина Николаевна</cp:lastModifiedBy>
  <cp:lastPrinted>2012-11-20T03:39:47Z</cp:lastPrinted>
  <dcterms:created xsi:type="dcterms:W3CDTF">2012-07-30T04:34:57Z</dcterms:created>
  <dcterms:modified xsi:type="dcterms:W3CDTF">2012-11-20T03:40:37Z</dcterms:modified>
  <cp:category/>
  <cp:version/>
  <cp:contentType/>
  <cp:contentStatus/>
</cp:coreProperties>
</file>